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B_Dutton\BED\Research\AshCreekWatershed\AshCreekInvasivePlantsPilotProject(2022)\DATA\FINAL-DATA-SHEETS-IMAGES\"/>
    </mc:Choice>
  </mc:AlternateContent>
  <xr:revisionPtr revIDLastSave="0" documentId="13_ncr:1_{54AA8F3A-5E3E-4274-8FF9-8C185FBCB384}" xr6:coauthVersionLast="36" xr6:coauthVersionMax="36" xr10:uidLastSave="{00000000-0000-0000-0000-000000000000}"/>
  <bookViews>
    <workbookView xWindow="-120" yWindow="-120" windowWidth="20730" windowHeight="11160" firstSheet="2" activeTab="8" xr2:uid="{94C18C45-3682-4896-8F5D-82B27A41D8DD}"/>
  </bookViews>
  <sheets>
    <sheet name="Transect#1" sheetId="1" r:id="rId1"/>
    <sheet name="Transect#2" sheetId="2" r:id="rId2"/>
    <sheet name="Transect#3" sheetId="3" r:id="rId3"/>
    <sheet name="Transect#4" sheetId="4" r:id="rId4"/>
    <sheet name="Transect#5" sheetId="5" r:id="rId5"/>
    <sheet name="Transect#6" sheetId="6" r:id="rId6"/>
    <sheet name="Transect#7" sheetId="7" r:id="rId7"/>
    <sheet name="CombinedOccurrence" sheetId="9" r:id="rId8"/>
    <sheet name="CombinedCover" sheetId="10" r:id="rId9"/>
    <sheet name="Graphs" sheetId="8" r:id="rId1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26" i="2" l="1"/>
  <c r="AB26" i="2"/>
  <c r="AB4" i="2"/>
  <c r="AB5" i="2"/>
  <c r="AB6" i="2"/>
  <c r="AB7" i="2"/>
  <c r="AB8" i="2"/>
  <c r="AB9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3" i="2"/>
  <c r="AA31" i="3"/>
  <c r="AB31" i="3"/>
  <c r="AB4" i="3"/>
  <c r="AB5" i="3"/>
  <c r="AB6" i="3"/>
  <c r="AB7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" i="3"/>
  <c r="AA19" i="4"/>
  <c r="AB19" i="4"/>
  <c r="AB4" i="4"/>
  <c r="AB5" i="4"/>
  <c r="AB6" i="4"/>
  <c r="AB7" i="4"/>
  <c r="AB8" i="4"/>
  <c r="AB9" i="4"/>
  <c r="AB10" i="4"/>
  <c r="AB11" i="4"/>
  <c r="AB12" i="4"/>
  <c r="AB13" i="4"/>
  <c r="AB14" i="4"/>
  <c r="AB15" i="4"/>
  <c r="AB16" i="4"/>
  <c r="AB17" i="4"/>
  <c r="AB3" i="4"/>
  <c r="AA24" i="5"/>
  <c r="AB24" i="5"/>
  <c r="AB4" i="5"/>
  <c r="AB5" i="5"/>
  <c r="AB6" i="5"/>
  <c r="AB7" i="5"/>
  <c r="AB8" i="5"/>
  <c r="AB9" i="5"/>
  <c r="AB10" i="5"/>
  <c r="AB11" i="5"/>
  <c r="AB12" i="5"/>
  <c r="AB13" i="5"/>
  <c r="AB14" i="5"/>
  <c r="AB15" i="5"/>
  <c r="AB16" i="5"/>
  <c r="AB17" i="5"/>
  <c r="AB18" i="5"/>
  <c r="AB19" i="5"/>
  <c r="AB20" i="5"/>
  <c r="AB21" i="5"/>
  <c r="AB22" i="5"/>
  <c r="AB3" i="5"/>
  <c r="AB19" i="6"/>
  <c r="AA19" i="6"/>
  <c r="AB4" i="6"/>
  <c r="AB5" i="6"/>
  <c r="AB6" i="6"/>
  <c r="AB7" i="6"/>
  <c r="AB8" i="6"/>
  <c r="AB9" i="6"/>
  <c r="AB10" i="6"/>
  <c r="AB11" i="6"/>
  <c r="AB12" i="6"/>
  <c r="AB13" i="6"/>
  <c r="AB14" i="6"/>
  <c r="AB15" i="6"/>
  <c r="AB16" i="6"/>
  <c r="AB17" i="6"/>
  <c r="AB3" i="6"/>
  <c r="AA8" i="7"/>
  <c r="AB8" i="7"/>
  <c r="AB4" i="7"/>
  <c r="AB5" i="7"/>
  <c r="AB6" i="7"/>
  <c r="AB3" i="7"/>
  <c r="AA24" i="1"/>
  <c r="AB24" i="1"/>
  <c r="AB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3" i="1"/>
  <c r="B81" i="10"/>
  <c r="C81" i="10"/>
  <c r="C2" i="10"/>
  <c r="B64" i="10" l="1"/>
  <c r="C64" i="10" s="1"/>
  <c r="B63" i="10"/>
  <c r="C63" i="10" s="1"/>
  <c r="B8" i="10"/>
  <c r="C8" i="10" s="1"/>
  <c r="B57" i="10"/>
  <c r="C57" i="10" s="1"/>
  <c r="B28" i="10"/>
  <c r="C28" i="10" s="1"/>
  <c r="B78" i="10"/>
  <c r="C78" i="10" s="1"/>
  <c r="B77" i="10"/>
  <c r="C77" i="10" s="1"/>
  <c r="B76" i="10"/>
  <c r="C76" i="10" s="1"/>
  <c r="B75" i="10"/>
  <c r="C75" i="10" s="1"/>
  <c r="B50" i="10"/>
  <c r="C50" i="10" s="1"/>
  <c r="B33" i="10"/>
  <c r="C33" i="10" s="1"/>
  <c r="B74" i="10"/>
  <c r="C74" i="10" s="1"/>
  <c r="B56" i="10"/>
  <c r="C56" i="10" s="1"/>
  <c r="B12" i="10"/>
  <c r="C12" i="10" s="1"/>
  <c r="B5" i="10"/>
  <c r="C5" i="10" s="1"/>
  <c r="B32" i="10"/>
  <c r="C32" i="10" s="1"/>
  <c r="B14" i="10"/>
  <c r="C14" i="10" s="1"/>
  <c r="B35" i="10"/>
  <c r="C35" i="10" s="1"/>
  <c r="B73" i="10"/>
  <c r="C73" i="10" s="1"/>
  <c r="B9" i="10"/>
  <c r="C9" i="10" s="1"/>
  <c r="B34" i="10"/>
  <c r="C34" i="10" s="1"/>
  <c r="B45" i="10"/>
  <c r="C45" i="10" s="1"/>
  <c r="B48" i="10"/>
  <c r="C48" i="10" s="1"/>
  <c r="B72" i="10"/>
  <c r="C72" i="10" s="1"/>
  <c r="B15" i="10"/>
  <c r="C15" i="10" s="1"/>
  <c r="B31" i="10"/>
  <c r="C31" i="10" s="1"/>
  <c r="B42" i="10"/>
  <c r="C42" i="10" s="1"/>
  <c r="B46" i="10"/>
  <c r="C46" i="10" s="1"/>
  <c r="B13" i="10"/>
  <c r="C13" i="10" s="1"/>
  <c r="B69" i="10"/>
  <c r="C69" i="10" s="1"/>
  <c r="B71" i="10"/>
  <c r="C71" i="10" s="1"/>
  <c r="B68" i="10"/>
  <c r="C68" i="10" s="1"/>
  <c r="B67" i="10"/>
  <c r="C67" i="10" s="1"/>
  <c r="B60" i="10"/>
  <c r="C60" i="10" s="1"/>
  <c r="B38" i="10"/>
  <c r="C38" i="10" s="1"/>
  <c r="B4" i="10"/>
  <c r="C4" i="10" s="1"/>
  <c r="B2" i="10"/>
  <c r="B49" i="10"/>
  <c r="C49" i="10" s="1"/>
  <c r="B70" i="10"/>
  <c r="C70" i="10" s="1"/>
  <c r="B10" i="10"/>
  <c r="C10" i="10" s="1"/>
  <c r="B41" i="10"/>
  <c r="C41" i="10" s="1"/>
  <c r="B21" i="10"/>
  <c r="C21" i="10" s="1"/>
  <c r="B54" i="10"/>
  <c r="C54" i="10" s="1"/>
  <c r="B18" i="10"/>
  <c r="C18" i="10" s="1"/>
  <c r="B40" i="10"/>
  <c r="C40" i="10" s="1"/>
  <c r="B17" i="10"/>
  <c r="C17" i="10" s="1"/>
  <c r="B27" i="10"/>
  <c r="C27" i="10" s="1"/>
  <c r="B55" i="10"/>
  <c r="C55" i="10" s="1"/>
  <c r="B30" i="10"/>
  <c r="C30" i="10" s="1"/>
  <c r="B29" i="10"/>
  <c r="C29" i="10" s="1"/>
  <c r="B26" i="10"/>
  <c r="C26" i="10" s="1"/>
  <c r="B25" i="10"/>
  <c r="C25" i="10" s="1"/>
  <c r="B11" i="10"/>
  <c r="C11" i="10" s="1"/>
  <c r="B24" i="10"/>
  <c r="C24" i="10" s="1"/>
  <c r="B52" i="10"/>
  <c r="C52" i="10" s="1"/>
  <c r="B23" i="10"/>
  <c r="C23" i="10" s="1"/>
  <c r="B37" i="10"/>
  <c r="C37" i="10" s="1"/>
  <c r="B22" i="10"/>
  <c r="C22" i="10" s="1"/>
  <c r="B43" i="10"/>
  <c r="C43" i="10" s="1"/>
  <c r="B47" i="10"/>
  <c r="C47" i="10" s="1"/>
  <c r="B66" i="10"/>
  <c r="C66" i="10" s="1"/>
  <c r="B65" i="10"/>
  <c r="C65" i="10" s="1"/>
  <c r="B36" i="10"/>
  <c r="C36" i="10" s="1"/>
  <c r="B3" i="10"/>
  <c r="C3" i="10" s="1"/>
  <c r="B19" i="10"/>
  <c r="C19" i="10" s="1"/>
  <c r="B51" i="10"/>
  <c r="C51" i="10" s="1"/>
  <c r="B53" i="10"/>
  <c r="C53" i="10" s="1"/>
  <c r="B59" i="10"/>
  <c r="C59" i="10" s="1"/>
  <c r="B6" i="10"/>
  <c r="C6" i="10" s="1"/>
  <c r="B62" i="10"/>
  <c r="C62" i="10" s="1"/>
  <c r="B20" i="10"/>
  <c r="C20" i="10" s="1"/>
  <c r="B44" i="10"/>
  <c r="C44" i="10" s="1"/>
  <c r="B61" i="10"/>
  <c r="C61" i="10" s="1"/>
  <c r="B39" i="10"/>
  <c r="C39" i="10" s="1"/>
  <c r="B16" i="10"/>
  <c r="C16" i="10" s="1"/>
  <c r="B58" i="10"/>
  <c r="C58" i="10" s="1"/>
  <c r="B79" i="10"/>
  <c r="C79" i="10" s="1"/>
  <c r="B7" i="10"/>
  <c r="C7" i="10" s="1"/>
  <c r="AA4" i="7" l="1"/>
  <c r="AA20" i="5"/>
  <c r="AA5" i="7"/>
  <c r="AA3" i="7"/>
  <c r="AA6" i="7"/>
  <c r="AA16" i="6"/>
  <c r="AA13" i="6"/>
  <c r="AA8" i="6"/>
  <c r="AA9" i="6"/>
  <c r="AA4" i="6"/>
  <c r="AA17" i="6"/>
  <c r="AA3" i="6"/>
  <c r="AA12" i="6"/>
  <c r="AA10" i="6"/>
  <c r="AA5" i="6"/>
  <c r="AA7" i="6"/>
  <c r="AA6" i="6"/>
  <c r="AA11" i="6"/>
  <c r="AA15" i="6"/>
  <c r="AA14" i="6"/>
  <c r="AA8" i="5"/>
  <c r="AA5" i="5"/>
  <c r="AA12" i="5"/>
  <c r="AA19" i="5"/>
  <c r="AA3" i="5"/>
  <c r="AA9" i="5"/>
  <c r="AA4" i="5"/>
  <c r="AA11" i="5"/>
  <c r="AA10" i="5"/>
  <c r="AA6" i="5"/>
  <c r="AA7" i="5"/>
  <c r="AA13" i="5"/>
  <c r="AA15" i="5"/>
  <c r="AA22" i="5"/>
  <c r="AA14" i="5"/>
  <c r="AA21" i="5"/>
  <c r="AA17" i="5"/>
  <c r="AA16" i="5"/>
  <c r="AA18" i="5"/>
  <c r="AA17" i="4"/>
  <c r="AA11" i="4"/>
  <c r="AA7" i="4"/>
  <c r="AA5" i="4"/>
  <c r="AA15" i="4"/>
  <c r="AA4" i="4"/>
  <c r="AA10" i="4"/>
  <c r="AA12" i="4"/>
  <c r="AA3" i="4"/>
  <c r="AA8" i="4"/>
  <c r="AA6" i="4"/>
  <c r="AA16" i="4"/>
  <c r="AA14" i="4"/>
  <c r="AA9" i="4"/>
  <c r="AA13" i="4"/>
  <c r="AA8" i="3"/>
  <c r="AA16" i="3"/>
  <c r="AA25" i="3"/>
  <c r="AA26" i="3"/>
  <c r="AA27" i="3"/>
  <c r="AA28" i="3"/>
  <c r="AA29" i="3"/>
  <c r="AA15" i="3"/>
  <c r="AA13" i="3"/>
  <c r="AA4" i="3"/>
  <c r="AA24" i="3"/>
  <c r="AA17" i="3"/>
  <c r="AA11" i="3"/>
  <c r="AA3" i="3"/>
  <c r="AA22" i="3"/>
  <c r="AA21" i="3"/>
  <c r="AA10" i="3"/>
  <c r="AA5" i="3"/>
  <c r="AA12" i="3"/>
  <c r="AA23" i="3"/>
  <c r="AA18" i="3"/>
  <c r="AA9" i="3"/>
  <c r="AA6" i="3"/>
  <c r="AA20" i="3"/>
  <c r="AA19" i="3"/>
  <c r="AA14" i="3"/>
  <c r="AA7" i="3"/>
  <c r="AA24" i="2"/>
  <c r="AA21" i="2"/>
  <c r="AA12" i="2"/>
  <c r="AA6" i="2"/>
  <c r="AA23" i="2"/>
  <c r="AA20" i="2"/>
  <c r="AA7" i="2"/>
  <c r="AA3" i="2"/>
  <c r="AA5" i="2"/>
  <c r="AA16" i="2"/>
  <c r="AA15" i="2"/>
  <c r="AA10" i="2"/>
  <c r="AA19" i="2"/>
  <c r="AA18" i="2"/>
  <c r="AA8" i="2"/>
  <c r="AA9" i="2"/>
  <c r="AA14" i="2"/>
  <c r="AA22" i="2"/>
  <c r="AA17" i="2"/>
  <c r="AA13" i="2"/>
  <c r="AA11" i="2"/>
  <c r="AA4" i="2"/>
  <c r="AA3" i="1"/>
  <c r="AA5" i="1"/>
  <c r="AA15" i="1"/>
  <c r="AA21" i="1"/>
  <c r="AA19" i="1"/>
  <c r="AA8" i="1"/>
  <c r="AA17" i="1"/>
  <c r="AA13" i="1"/>
  <c r="AA6" i="1"/>
  <c r="AA9" i="1"/>
  <c r="AA18" i="1"/>
  <c r="AA14" i="1"/>
  <c r="AA4" i="1"/>
  <c r="AA11" i="1"/>
  <c r="AA12" i="1"/>
  <c r="AA20" i="1"/>
  <c r="AA22" i="1"/>
  <c r="AA10" i="1"/>
  <c r="AA16" i="1"/>
  <c r="AA7" i="1"/>
</calcChain>
</file>

<file path=xl/sharedStrings.xml><?xml version="1.0" encoding="utf-8"?>
<sst xmlns="http://schemas.openxmlformats.org/spreadsheetml/2006/main" count="354" uniqueCount="89">
  <si>
    <t>Plant Name</t>
  </si>
  <si>
    <t>1 meter square - quadrat number (note: quadrat #1 begins at the ~ east end of transect)</t>
  </si>
  <si>
    <t>Berberis aquilinum</t>
  </si>
  <si>
    <t>Brassica rapa</t>
  </si>
  <si>
    <t>Conium maculatum</t>
  </si>
  <si>
    <t>Convolvulus arvensis</t>
  </si>
  <si>
    <t>Cytisus scoparius</t>
  </si>
  <si>
    <t>Dipsacus fullonum</t>
  </si>
  <si>
    <t>Galium aparine</t>
  </si>
  <si>
    <t>Geranium sp.</t>
  </si>
  <si>
    <t>Heracleum maximum</t>
  </si>
  <si>
    <t>Holcus lanatus</t>
  </si>
  <si>
    <t>Kickxia elatine</t>
  </si>
  <si>
    <t>Lolium perenne</t>
  </si>
  <si>
    <t>Physocarpus capitatus</t>
  </si>
  <si>
    <t>POACEAE</t>
  </si>
  <si>
    <t>Pseudotsuga menziesii</t>
  </si>
  <si>
    <t>Salix sp.</t>
  </si>
  <si>
    <t>Senecio jacobaea</t>
  </si>
  <si>
    <t>Silybum marianum</t>
  </si>
  <si>
    <t>Symphoricarpos albus</t>
  </si>
  <si>
    <t>Torilis arvensis</t>
  </si>
  <si>
    <t>Agrostis exarata</t>
  </si>
  <si>
    <t>Alisma triviale</t>
  </si>
  <si>
    <t>Avena sativa</t>
  </si>
  <si>
    <t>Daucus carota</t>
  </si>
  <si>
    <t>Epilobium ciliatum</t>
  </si>
  <si>
    <t>Equisetum arvense</t>
  </si>
  <si>
    <t>Juncus articulatus?</t>
  </si>
  <si>
    <t>Lapsana communis</t>
  </si>
  <si>
    <t>Lotus corniculatus</t>
  </si>
  <si>
    <t>Mentha pulegium</t>
  </si>
  <si>
    <t>Myosotis discolor</t>
  </si>
  <si>
    <t>Phalaris arundinacea</t>
  </si>
  <si>
    <t>Polygonum sp.</t>
  </si>
  <si>
    <t>Prunella vulgaris</t>
  </si>
  <si>
    <t>Rumex crispus</t>
  </si>
  <si>
    <t xml:space="preserve">Salix sp.
</t>
  </si>
  <si>
    <t>Schoenoplectus tabernaemontani</t>
  </si>
  <si>
    <t>Tragopogon sp.</t>
  </si>
  <si>
    <t>Vicia sp.</t>
  </si>
  <si>
    <t>Clematis ligusticifolia</t>
  </si>
  <si>
    <t>Corylus cornuta</t>
  </si>
  <si>
    <t>Crataegus gaylussacia</t>
  </si>
  <si>
    <t>Hypericum perforatum</t>
  </si>
  <si>
    <t>Melissa officinalis</t>
  </si>
  <si>
    <t>Plantago lanceolata</t>
  </si>
  <si>
    <t>Plantago major</t>
  </si>
  <si>
    <t>Populus trichocarpa</t>
  </si>
  <si>
    <t>Rhus diversiloba</t>
  </si>
  <si>
    <t>Rosa nutkana</t>
  </si>
  <si>
    <t>Rubus bifrons</t>
  </si>
  <si>
    <t>Rubus leucodermis</t>
  </si>
  <si>
    <t>Rubus parviflorus</t>
  </si>
  <si>
    <t>Rumex conglomeratus</t>
  </si>
  <si>
    <t>Solanum dulcamara</t>
  </si>
  <si>
    <t>Tanacetum vulgare</t>
  </si>
  <si>
    <t>Taraxacum officinalis</t>
  </si>
  <si>
    <t>Trifolium dubium</t>
  </si>
  <si>
    <t>Urtica dioica</t>
  </si>
  <si>
    <t>Bidens sp.</t>
  </si>
  <si>
    <t>Leersia oryzoides</t>
  </si>
  <si>
    <t>Persicaria hydropiper</t>
  </si>
  <si>
    <t>Plantago rugelii(?)</t>
  </si>
  <si>
    <t>Ranunculus repens</t>
  </si>
  <si>
    <t>APIACEAE</t>
  </si>
  <si>
    <t>Chrysanthemum vulgare</t>
  </si>
  <si>
    <t>Cirsium arvense</t>
  </si>
  <si>
    <t>Juncus bolanderi?</t>
  </si>
  <si>
    <t>Juncus sp.</t>
  </si>
  <si>
    <t>Mentha x piperita</t>
  </si>
  <si>
    <t>Salix lasiolepis?</t>
  </si>
  <si>
    <t>UNKNOWN</t>
  </si>
  <si>
    <t>Berberis aquifolium</t>
  </si>
  <si>
    <t>BRASSICACEAE</t>
  </si>
  <si>
    <t>Bromus hordeaceus?</t>
  </si>
  <si>
    <t>Galium sp.</t>
  </si>
  <si>
    <t>Madia gracilis</t>
  </si>
  <si>
    <t>Phalaris aquatica?</t>
  </si>
  <si>
    <t>Poa annua</t>
  </si>
  <si>
    <t>Rosa eglanteria</t>
  </si>
  <si>
    <t>Myosotis laxa</t>
  </si>
  <si>
    <t>TOTAL COVER IN TRANSECT</t>
  </si>
  <si>
    <t>Source Data Transferred 11/19/2022</t>
  </si>
  <si>
    <t>Total
Coverage</t>
  </si>
  <si>
    <t>Percent
Coverage</t>
  </si>
  <si>
    <t>Total Number
Transect
Occurrence</t>
  </si>
  <si>
    <t>Totals</t>
  </si>
  <si>
    <t>PERCENT COVER IN TRANSECT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</si>
</sst>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color theme="1"/>
      <name val="Arial"/>
      <family val="2"/>
    </font>
    <font>
      <i/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A2A9B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6" xfId="0" applyBorder="1"/>
    <xf numFmtId="0" fontId="3" fillId="0" borderId="6" xfId="0" applyFont="1" applyBorder="1" applyAlignment="1">
      <alignment vertical="center"/>
    </xf>
    <xf numFmtId="0" fontId="4" fillId="0" borderId="6" xfId="0" applyFont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3" fillId="0" borderId="6" xfId="0" applyFont="1" applyBorder="1"/>
    <xf numFmtId="0" fontId="4" fillId="3" borderId="6" xfId="0" applyFont="1" applyFill="1" applyBorder="1" applyAlignment="1">
      <alignment horizontal="center"/>
    </xf>
    <xf numFmtId="0" fontId="3" fillId="0" borderId="6" xfId="0" applyFont="1" applyBorder="1" applyAlignment="1">
      <alignment wrapText="1"/>
    </xf>
    <xf numFmtId="0" fontId="2" fillId="0" borderId="6" xfId="0" applyFont="1" applyBorder="1" applyAlignment="1">
      <alignment vertical="center"/>
    </xf>
    <xf numFmtId="0" fontId="3" fillId="0" borderId="6" xfId="0" applyFont="1" applyBorder="1" applyAlignment="1">
      <alignment horizontal="justify" vertical="top" wrapText="1"/>
    </xf>
    <xf numFmtId="0" fontId="2" fillId="0" borderId="6" xfId="0" applyFont="1" applyBorder="1" applyAlignment="1">
      <alignment horizontal="justify" vertical="top" wrapText="1"/>
    </xf>
    <xf numFmtId="0" fontId="5" fillId="0" borderId="7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3" fillId="0" borderId="7" xfId="0" applyFont="1" applyBorder="1" applyAlignment="1">
      <alignment horizontal="justify" vertical="top" wrapText="1"/>
    </xf>
    <xf numFmtId="0" fontId="5" fillId="0" borderId="6" xfId="0" applyFont="1" applyBorder="1" applyAlignment="1">
      <alignment horizontal="left" vertical="top" wrapText="1"/>
    </xf>
    <xf numFmtId="0" fontId="0" fillId="0" borderId="4" xfId="0" applyBorder="1"/>
    <xf numFmtId="0" fontId="4" fillId="0" borderId="4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justify" vertical="top" wrapText="1"/>
    </xf>
    <xf numFmtId="0" fontId="3" fillId="0" borderId="6" xfId="0" applyFont="1" applyFill="1" applyBorder="1" applyAlignment="1">
      <alignment vertical="center"/>
    </xf>
    <xf numFmtId="0" fontId="0" fillId="0" borderId="0" xfId="0" applyFill="1"/>
    <xf numFmtId="10" fontId="0" fillId="0" borderId="0" xfId="0" applyNumberFormat="1"/>
    <xf numFmtId="0" fontId="6" fillId="0" borderId="6" xfId="0" applyFont="1" applyBorder="1"/>
    <xf numFmtId="0" fontId="6" fillId="0" borderId="6" xfId="0" applyFont="1" applyBorder="1" applyAlignment="1">
      <alignment wrapText="1"/>
    </xf>
    <xf numFmtId="0" fontId="0" fillId="0" borderId="6" xfId="0" applyFill="1" applyBorder="1"/>
    <xf numFmtId="10" fontId="6" fillId="0" borderId="6" xfId="0" applyNumberFormat="1" applyFont="1" applyBorder="1" applyAlignment="1">
      <alignment wrapText="1"/>
    </xf>
    <xf numFmtId="10" fontId="0" fillId="0" borderId="6" xfId="0" applyNumberFormat="1" applyBorder="1"/>
    <xf numFmtId="0" fontId="3" fillId="0" borderId="8" xfId="0" applyFont="1" applyFill="1" applyBorder="1" applyAlignment="1">
      <alignment horizontal="justify" vertical="top" wrapText="1"/>
    </xf>
    <xf numFmtId="1" fontId="6" fillId="0" borderId="6" xfId="0" applyNumberFormat="1" applyFont="1" applyBorder="1" applyAlignment="1">
      <alignment wrapText="1"/>
    </xf>
    <xf numFmtId="1" fontId="0" fillId="0" borderId="6" xfId="0" applyNumberFormat="1" applyBorder="1"/>
    <xf numFmtId="1" fontId="0" fillId="0" borderId="6" xfId="0" applyNumberFormat="1" applyFill="1" applyBorder="1"/>
    <xf numFmtId="1" fontId="0" fillId="0" borderId="0" xfId="0" applyNumberFormat="1"/>
    <xf numFmtId="0" fontId="7" fillId="0" borderId="0" xfId="0" applyFont="1" applyFill="1" applyBorder="1" applyAlignment="1">
      <alignment horizontal="right" vertical="top" wrapText="1"/>
    </xf>
    <xf numFmtId="10" fontId="0" fillId="0" borderId="0" xfId="0" applyNumberFormat="1" applyAlignment="1">
      <alignment horizontal="right"/>
    </xf>
    <xf numFmtId="0" fontId="1" fillId="0" borderId="1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1" xfId="0" applyFont="1" applyBorder="1" applyAlignment="1">
      <alignment horizontal="justify" vertical="top" wrapText="1"/>
    </xf>
    <xf numFmtId="0" fontId="1" fillId="0" borderId="5" xfId="0" applyFont="1" applyBorder="1" applyAlignment="1">
      <alignment horizontal="justify" vertical="top" wrapText="1"/>
    </xf>
    <xf numFmtId="0" fontId="1" fillId="0" borderId="6" xfId="0" applyFont="1" applyBorder="1" applyAlignment="1">
      <alignment horizontal="justify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Taxon Occurrence Across</a:t>
            </a:r>
            <a:r>
              <a:rPr lang="en-US" baseline="0"/>
              <a:t> All Transects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CombinedOccurrence!$A$2:$A$118</c:f>
              <c:strCache>
                <c:ptCount val="78"/>
                <c:pt idx="0">
                  <c:v>POACEAE</c:v>
                </c:pt>
                <c:pt idx="1">
                  <c:v>Phalaris arundinacea</c:v>
                </c:pt>
                <c:pt idx="2">
                  <c:v>Rubus bifrons</c:v>
                </c:pt>
                <c:pt idx="3">
                  <c:v>Holcus lanatus</c:v>
                </c:pt>
                <c:pt idx="4">
                  <c:v>Lapsana communis</c:v>
                </c:pt>
                <c:pt idx="5">
                  <c:v>Lolium perenne</c:v>
                </c:pt>
                <c:pt idx="6">
                  <c:v>Prunella vulgaris</c:v>
                </c:pt>
                <c:pt idx="7">
                  <c:v>Solanum dulcamara</c:v>
                </c:pt>
                <c:pt idx="8">
                  <c:v>Berberis aquifolium</c:v>
                </c:pt>
                <c:pt idx="9">
                  <c:v>Brassica rapa</c:v>
                </c:pt>
                <c:pt idx="10">
                  <c:v>Cirsium arvense</c:v>
                </c:pt>
                <c:pt idx="11">
                  <c:v>Convolvulus arvensis</c:v>
                </c:pt>
                <c:pt idx="12">
                  <c:v>Cytisus scoparius</c:v>
                </c:pt>
                <c:pt idx="13">
                  <c:v>Daucus carota</c:v>
                </c:pt>
                <c:pt idx="14">
                  <c:v>Dipsacus fullonum</c:v>
                </c:pt>
                <c:pt idx="15">
                  <c:v>Epilobium ciliatum</c:v>
                </c:pt>
                <c:pt idx="16">
                  <c:v>Equisetum arvense</c:v>
                </c:pt>
                <c:pt idx="17">
                  <c:v>Galium aparine</c:v>
                </c:pt>
                <c:pt idx="18">
                  <c:v>Heracleum maximum</c:v>
                </c:pt>
                <c:pt idx="19">
                  <c:v>Lotus corniculatus</c:v>
                </c:pt>
                <c:pt idx="20">
                  <c:v>Mentha pulegium</c:v>
                </c:pt>
                <c:pt idx="21">
                  <c:v>Rosa nutkana</c:v>
                </c:pt>
                <c:pt idx="22">
                  <c:v>Rubus leucodermis</c:v>
                </c:pt>
                <c:pt idx="23">
                  <c:v>Rumex conglomeratus</c:v>
                </c:pt>
                <c:pt idx="24">
                  <c:v>Salix sp.</c:v>
                </c:pt>
                <c:pt idx="25">
                  <c:v>Schoenoplectus tabernaemontani</c:v>
                </c:pt>
                <c:pt idx="26">
                  <c:v>Symphoricarpos albus</c:v>
                </c:pt>
                <c:pt idx="27">
                  <c:v>UNKNOWN</c:v>
                </c:pt>
                <c:pt idx="28">
                  <c:v>Vicia sp.</c:v>
                </c:pt>
                <c:pt idx="29">
                  <c:v>Agrostis exarata</c:v>
                </c:pt>
                <c:pt idx="30">
                  <c:v>Alisma triviale</c:v>
                </c:pt>
                <c:pt idx="31">
                  <c:v>APIACEAE</c:v>
                </c:pt>
                <c:pt idx="32">
                  <c:v>Avena sativa</c:v>
                </c:pt>
                <c:pt idx="33">
                  <c:v>Bidens sp.</c:v>
                </c:pt>
                <c:pt idx="34">
                  <c:v>BRASSICACEAE</c:v>
                </c:pt>
                <c:pt idx="35">
                  <c:v>Bromus hordeaceus?</c:v>
                </c:pt>
                <c:pt idx="36">
                  <c:v>Chrysanthemum vulgare</c:v>
                </c:pt>
                <c:pt idx="37">
                  <c:v>Clematis ligusticifolia</c:v>
                </c:pt>
                <c:pt idx="38">
                  <c:v>Conium maculatum</c:v>
                </c:pt>
                <c:pt idx="39">
                  <c:v>Corylus cornuta</c:v>
                </c:pt>
                <c:pt idx="40">
                  <c:v>Crataegus gaylussacia</c:v>
                </c:pt>
                <c:pt idx="41">
                  <c:v>Galium sp.</c:v>
                </c:pt>
                <c:pt idx="42">
                  <c:v>Geranium sp.</c:v>
                </c:pt>
                <c:pt idx="43">
                  <c:v>Hypericum perforatum</c:v>
                </c:pt>
                <c:pt idx="44">
                  <c:v>Juncus articulatus?</c:v>
                </c:pt>
                <c:pt idx="45">
                  <c:v>Juncus bolanderi?</c:v>
                </c:pt>
                <c:pt idx="46">
                  <c:v>Juncus sp.</c:v>
                </c:pt>
                <c:pt idx="47">
                  <c:v>Kickxia elatine</c:v>
                </c:pt>
                <c:pt idx="48">
                  <c:v>Leersia oryzoides</c:v>
                </c:pt>
                <c:pt idx="49">
                  <c:v>Madia gracilis</c:v>
                </c:pt>
                <c:pt idx="50">
                  <c:v>Melissa officinalis</c:v>
                </c:pt>
                <c:pt idx="51">
                  <c:v>Mentha x piperita</c:v>
                </c:pt>
                <c:pt idx="52">
                  <c:v>Myosotis discolor</c:v>
                </c:pt>
                <c:pt idx="53">
                  <c:v>Myosotis laxa</c:v>
                </c:pt>
                <c:pt idx="54">
                  <c:v>Persicaria hydropiper</c:v>
                </c:pt>
                <c:pt idx="55">
                  <c:v>Phalaris aquatica?</c:v>
                </c:pt>
                <c:pt idx="56">
                  <c:v>Physocarpus capitatus</c:v>
                </c:pt>
                <c:pt idx="57">
                  <c:v>Plantago lanceolata</c:v>
                </c:pt>
                <c:pt idx="58">
                  <c:v>Plantago major</c:v>
                </c:pt>
                <c:pt idx="59">
                  <c:v>Plantago rugelii(?)</c:v>
                </c:pt>
                <c:pt idx="60">
                  <c:v>Poa annua</c:v>
                </c:pt>
                <c:pt idx="61">
                  <c:v>Polygonum sp.</c:v>
                </c:pt>
                <c:pt idx="62">
                  <c:v>Populus trichocarpa</c:v>
                </c:pt>
                <c:pt idx="63">
                  <c:v>Pseudotsuga menziesii</c:v>
                </c:pt>
                <c:pt idx="64">
                  <c:v>Ranunculus repens</c:v>
                </c:pt>
                <c:pt idx="65">
                  <c:v>Rhus diversiloba</c:v>
                </c:pt>
                <c:pt idx="66">
                  <c:v>Rosa eglanteria</c:v>
                </c:pt>
                <c:pt idx="67">
                  <c:v>Rubus parviflorus</c:v>
                </c:pt>
                <c:pt idx="68">
                  <c:v>Rumex crispus</c:v>
                </c:pt>
                <c:pt idx="69">
                  <c:v>Salix lasiolepis?</c:v>
                </c:pt>
                <c:pt idx="70">
                  <c:v>Senecio jacobaea</c:v>
                </c:pt>
                <c:pt idx="71">
                  <c:v>Silybum marianum</c:v>
                </c:pt>
                <c:pt idx="72">
                  <c:v>Tanacetum vulgare</c:v>
                </c:pt>
                <c:pt idx="73">
                  <c:v>Taraxacum officinalis</c:v>
                </c:pt>
                <c:pt idx="74">
                  <c:v>Torilis arvensis</c:v>
                </c:pt>
                <c:pt idx="75">
                  <c:v>Tragopogon sp.</c:v>
                </c:pt>
                <c:pt idx="76">
                  <c:v>Trifolium dubium</c:v>
                </c:pt>
                <c:pt idx="77">
                  <c:v>Urtica dioica</c:v>
                </c:pt>
              </c:strCache>
            </c:strRef>
          </c:cat>
          <c:val>
            <c:numRef>
              <c:f>CombinedOccurrence!$B$2:$B$118</c:f>
              <c:numCache>
                <c:formatCode>General</c:formatCode>
                <c:ptCount val="78"/>
                <c:pt idx="0">
                  <c:v>5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8F-4B96-BEB0-192E349EC9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13944591"/>
        <c:axId val="619908815"/>
      </c:barChart>
      <c:catAx>
        <c:axId val="613944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9908815"/>
        <c:crosses val="autoZero"/>
        <c:auto val="1"/>
        <c:lblAlgn val="ctr"/>
        <c:lblOffset val="100"/>
        <c:noMultiLvlLbl val="0"/>
      </c:catAx>
      <c:valAx>
        <c:axId val="6199088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39445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Transect #7: </a:t>
            </a:r>
            <a:r>
              <a:rPr lang="en-US" sz="1400" b="0" i="0" u="none" strike="noStrike" baseline="0">
                <a:effectLst/>
              </a:rPr>
              <a:t>Percent Cover Across All Meauring Grids Per Taxon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'Transect#7'!$A$3:$A$6</c:f>
              <c:strCache>
                <c:ptCount val="4"/>
                <c:pt idx="0">
                  <c:v>Phalaris arundinacea</c:v>
                </c:pt>
                <c:pt idx="1">
                  <c:v>Solanum dulcamara</c:v>
                </c:pt>
                <c:pt idx="2">
                  <c:v>Rubus bifrons</c:v>
                </c:pt>
                <c:pt idx="3">
                  <c:v>Myosotis laxa</c:v>
                </c:pt>
              </c:strCache>
            </c:strRef>
          </c:cat>
          <c:val>
            <c:numRef>
              <c:f>'Transect#7'!$AB$3:$AB$6</c:f>
              <c:numCache>
                <c:formatCode>0.00%</c:formatCode>
                <c:ptCount val="4"/>
                <c:pt idx="0">
                  <c:v>0.78200000000000003</c:v>
                </c:pt>
                <c:pt idx="1">
                  <c:v>0.21679999999999999</c:v>
                </c:pt>
                <c:pt idx="2">
                  <c:v>8.0000000000000004E-4</c:v>
                </c:pt>
                <c:pt idx="3">
                  <c:v>4.0000000000000002E-4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8D-46B0-8E8F-8E7C4638F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13940191"/>
        <c:axId val="659406767"/>
      </c:barChart>
      <c:catAx>
        <c:axId val="613940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9406767"/>
        <c:crosses val="autoZero"/>
        <c:auto val="1"/>
        <c:lblAlgn val="ctr"/>
        <c:lblOffset val="100"/>
        <c:noMultiLvlLbl val="0"/>
      </c:catAx>
      <c:valAx>
        <c:axId val="6594067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39401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 Cover Across All Measuring Grids and All Transects per Taxon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CombinedCover!$C$1</c:f>
              <c:strCache>
                <c:ptCount val="1"/>
                <c:pt idx="0">
                  <c:v>Percent
Coverage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CombinedCover!$A$2:$A$80</c:f>
              <c:strCache>
                <c:ptCount val="78"/>
                <c:pt idx="0">
                  <c:v>Phalaris arundinacea</c:v>
                </c:pt>
                <c:pt idx="1">
                  <c:v>POACEAE</c:v>
                </c:pt>
                <c:pt idx="2">
                  <c:v>Phalaris aquatica?</c:v>
                </c:pt>
                <c:pt idx="3">
                  <c:v>Solanum dulcamara</c:v>
                </c:pt>
                <c:pt idx="4">
                  <c:v>Brassica rapa</c:v>
                </c:pt>
                <c:pt idx="5">
                  <c:v>Agrostis exarata</c:v>
                </c:pt>
                <c:pt idx="6">
                  <c:v>Conium maculatum</c:v>
                </c:pt>
                <c:pt idx="7">
                  <c:v>Ranunculus repens</c:v>
                </c:pt>
                <c:pt idx="8">
                  <c:v>Mentha x piperita</c:v>
                </c:pt>
                <c:pt idx="9">
                  <c:v>Holcus lanatus</c:v>
                </c:pt>
                <c:pt idx="10">
                  <c:v>Schoenoplectus tabernaemontani</c:v>
                </c:pt>
                <c:pt idx="11">
                  <c:v>Rosa nutkana</c:v>
                </c:pt>
                <c:pt idx="12">
                  <c:v>Salix sp.</c:v>
                </c:pt>
                <c:pt idx="13">
                  <c:v>Rubus leucodermis</c:v>
                </c:pt>
                <c:pt idx="14">
                  <c:v>Heracleum maximum</c:v>
                </c:pt>
                <c:pt idx="15">
                  <c:v>Leersia oryzoides</c:v>
                </c:pt>
                <c:pt idx="16">
                  <c:v>Lotus corniculatus</c:v>
                </c:pt>
                <c:pt idx="17">
                  <c:v>Cirsium arvense</c:v>
                </c:pt>
                <c:pt idx="18">
                  <c:v>Berberis aquifolium</c:v>
                </c:pt>
                <c:pt idx="19">
                  <c:v>Melissa officinalis</c:v>
                </c:pt>
                <c:pt idx="20">
                  <c:v>Equisetum arvense</c:v>
                </c:pt>
                <c:pt idx="21">
                  <c:v>Galium aparine</c:v>
                </c:pt>
                <c:pt idx="22">
                  <c:v>Polygonum sp.</c:v>
                </c:pt>
                <c:pt idx="23">
                  <c:v>Juncus articulatus?</c:v>
                </c:pt>
                <c:pt idx="24">
                  <c:v>Juncus bolanderi?</c:v>
                </c:pt>
                <c:pt idx="25">
                  <c:v>UNKNOWN</c:v>
                </c:pt>
                <c:pt idx="26">
                  <c:v>Clematis ligusticifolia</c:v>
                </c:pt>
                <c:pt idx="27">
                  <c:v>Juncus sp.</c:v>
                </c:pt>
                <c:pt idx="28">
                  <c:v>Kickxia elatine</c:v>
                </c:pt>
                <c:pt idx="29">
                  <c:v>Rubus parviflorus</c:v>
                </c:pt>
                <c:pt idx="30">
                  <c:v>Salix lasiolepis?</c:v>
                </c:pt>
                <c:pt idx="31">
                  <c:v>Symphoricarpos albus</c:v>
                </c:pt>
                <c:pt idx="32">
                  <c:v>Pseudotsuga menziesii</c:v>
                </c:pt>
                <c:pt idx="33">
                  <c:v>Rumex conglomeratus</c:v>
                </c:pt>
                <c:pt idx="34">
                  <c:v>Convolvulus arvensis</c:v>
                </c:pt>
                <c:pt idx="35">
                  <c:v>Galium sp.</c:v>
                </c:pt>
                <c:pt idx="36">
                  <c:v>Physocarpus capitatus</c:v>
                </c:pt>
                <c:pt idx="37">
                  <c:v>Alisma triviale</c:v>
                </c:pt>
                <c:pt idx="38">
                  <c:v>Lolium perenne</c:v>
                </c:pt>
                <c:pt idx="39">
                  <c:v>Mentha pulegium</c:v>
                </c:pt>
                <c:pt idx="40">
                  <c:v>Rubus bifrons</c:v>
                </c:pt>
                <c:pt idx="41">
                  <c:v>Epilobium ciliatum</c:v>
                </c:pt>
                <c:pt idx="42">
                  <c:v>Avena sativa</c:v>
                </c:pt>
                <c:pt idx="43">
                  <c:v>Prunella vulgaris</c:v>
                </c:pt>
                <c:pt idx="44">
                  <c:v>Rosa eglanteria</c:v>
                </c:pt>
                <c:pt idx="45">
                  <c:v>Dipsacus fullonum</c:v>
                </c:pt>
                <c:pt idx="46">
                  <c:v>Populus trichocarpa</c:v>
                </c:pt>
                <c:pt idx="47">
                  <c:v>Persicaria hydropiper</c:v>
                </c:pt>
                <c:pt idx="48">
                  <c:v>Torilis arvensis</c:v>
                </c:pt>
                <c:pt idx="49">
                  <c:v>Chrysanthemum vulgare</c:v>
                </c:pt>
                <c:pt idx="50">
                  <c:v>Geranium sp.</c:v>
                </c:pt>
                <c:pt idx="51">
                  <c:v>Bromus hordeaceus?</c:v>
                </c:pt>
                <c:pt idx="52">
                  <c:v>Madia gracilis</c:v>
                </c:pt>
                <c:pt idx="53">
                  <c:v>Lapsana communis</c:v>
                </c:pt>
                <c:pt idx="54">
                  <c:v>Senecio jacobaea</c:v>
                </c:pt>
                <c:pt idx="55">
                  <c:v>Hypericum perforatum</c:v>
                </c:pt>
                <c:pt idx="56">
                  <c:v>Vicia sp.</c:v>
                </c:pt>
                <c:pt idx="57">
                  <c:v>BRASSICACEAE</c:v>
                </c:pt>
                <c:pt idx="58">
                  <c:v>Plantago rugelii(?)</c:v>
                </c:pt>
                <c:pt idx="59">
                  <c:v>APIACEAE</c:v>
                </c:pt>
                <c:pt idx="60">
                  <c:v>Bidens sp.</c:v>
                </c:pt>
                <c:pt idx="61">
                  <c:v>Corylus cornuta</c:v>
                </c:pt>
                <c:pt idx="62">
                  <c:v>Crataegus gaylussacia</c:v>
                </c:pt>
                <c:pt idx="63">
                  <c:v>Cytisus scoparius</c:v>
                </c:pt>
                <c:pt idx="64">
                  <c:v>Daucus carota</c:v>
                </c:pt>
                <c:pt idx="65">
                  <c:v>Plantago lanceolata</c:v>
                </c:pt>
                <c:pt idx="66">
                  <c:v>Plantago major</c:v>
                </c:pt>
                <c:pt idx="67">
                  <c:v>Myosotis discolor</c:v>
                </c:pt>
                <c:pt idx="68">
                  <c:v>Myosotis laxa</c:v>
                </c:pt>
                <c:pt idx="69">
                  <c:v>Poa annua</c:v>
                </c:pt>
                <c:pt idx="70">
                  <c:v>Rhus diversiloba</c:v>
                </c:pt>
                <c:pt idx="71">
                  <c:v>Rumex crispus</c:v>
                </c:pt>
                <c:pt idx="72">
                  <c:v>Silybum marianum</c:v>
                </c:pt>
                <c:pt idx="73">
                  <c:v>Tanacetum vulgare</c:v>
                </c:pt>
                <c:pt idx="74">
                  <c:v>Taraxacum officinalis</c:v>
                </c:pt>
                <c:pt idx="75">
                  <c:v>Tragopogon sp.</c:v>
                </c:pt>
                <c:pt idx="76">
                  <c:v>Trifolium dubium</c:v>
                </c:pt>
                <c:pt idx="77">
                  <c:v>Urtica dioica</c:v>
                </c:pt>
              </c:strCache>
            </c:strRef>
          </c:cat>
          <c:val>
            <c:numRef>
              <c:f>CombinedCover!$C$2:$C$80</c:f>
              <c:numCache>
                <c:formatCode>0.00%</c:formatCode>
                <c:ptCount val="79"/>
                <c:pt idx="0">
                  <c:v>0.20335570469798658</c:v>
                </c:pt>
                <c:pt idx="1">
                  <c:v>0.17080536912751679</c:v>
                </c:pt>
                <c:pt idx="2">
                  <c:v>9.0939597315436244E-2</c:v>
                </c:pt>
                <c:pt idx="3">
                  <c:v>3.6778523489932886E-2</c:v>
                </c:pt>
                <c:pt idx="4">
                  <c:v>3.6577181208053693E-2</c:v>
                </c:pt>
                <c:pt idx="5">
                  <c:v>2.4697986577181207E-2</c:v>
                </c:pt>
                <c:pt idx="6">
                  <c:v>2.3288590604026847E-2</c:v>
                </c:pt>
                <c:pt idx="7">
                  <c:v>2.0872483221476511E-2</c:v>
                </c:pt>
                <c:pt idx="8">
                  <c:v>2.0604026845637585E-2</c:v>
                </c:pt>
                <c:pt idx="9">
                  <c:v>2.0134228187919462E-2</c:v>
                </c:pt>
                <c:pt idx="10">
                  <c:v>1.8053691275167785E-2</c:v>
                </c:pt>
                <c:pt idx="11">
                  <c:v>1.604026845637584E-2</c:v>
                </c:pt>
                <c:pt idx="12">
                  <c:v>1.4429530201342283E-2</c:v>
                </c:pt>
                <c:pt idx="13">
                  <c:v>1.0939597315436242E-2</c:v>
                </c:pt>
                <c:pt idx="14">
                  <c:v>0.01</c:v>
                </c:pt>
                <c:pt idx="15">
                  <c:v>9.0604026845637585E-3</c:v>
                </c:pt>
                <c:pt idx="16">
                  <c:v>8.4563758389261737E-3</c:v>
                </c:pt>
                <c:pt idx="17">
                  <c:v>8.2550335570469799E-3</c:v>
                </c:pt>
                <c:pt idx="18">
                  <c:v>7.7181208053691275E-3</c:v>
                </c:pt>
                <c:pt idx="19">
                  <c:v>7.1140939597315435E-3</c:v>
                </c:pt>
                <c:pt idx="20">
                  <c:v>5.7718120805369125E-3</c:v>
                </c:pt>
                <c:pt idx="21">
                  <c:v>5.7718120805369125E-3</c:v>
                </c:pt>
                <c:pt idx="22">
                  <c:v>5.5704697986577179E-3</c:v>
                </c:pt>
                <c:pt idx="23">
                  <c:v>5.3691275167785232E-3</c:v>
                </c:pt>
                <c:pt idx="24">
                  <c:v>5.2348993288590601E-3</c:v>
                </c:pt>
                <c:pt idx="25">
                  <c:v>5.2348993288590601E-3</c:v>
                </c:pt>
                <c:pt idx="26">
                  <c:v>4.4295302013422815E-3</c:v>
                </c:pt>
                <c:pt idx="27">
                  <c:v>4.3624161073825499E-3</c:v>
                </c:pt>
                <c:pt idx="28">
                  <c:v>4.2953020134228184E-3</c:v>
                </c:pt>
                <c:pt idx="29">
                  <c:v>3.4899328859060402E-3</c:v>
                </c:pt>
                <c:pt idx="30">
                  <c:v>3.4899328859060402E-3</c:v>
                </c:pt>
                <c:pt idx="31">
                  <c:v>3.4899328859060402E-3</c:v>
                </c:pt>
                <c:pt idx="32">
                  <c:v>3.0201342281879194E-3</c:v>
                </c:pt>
                <c:pt idx="33">
                  <c:v>2.2818791946308723E-3</c:v>
                </c:pt>
                <c:pt idx="34">
                  <c:v>1.9463087248322148E-3</c:v>
                </c:pt>
                <c:pt idx="35">
                  <c:v>1.8791946308724832E-3</c:v>
                </c:pt>
                <c:pt idx="36">
                  <c:v>1.8120805369127517E-3</c:v>
                </c:pt>
                <c:pt idx="37">
                  <c:v>1.7449664429530201E-3</c:v>
                </c:pt>
                <c:pt idx="38">
                  <c:v>1.7449664429530201E-3</c:v>
                </c:pt>
                <c:pt idx="39">
                  <c:v>1.6778523489932886E-3</c:v>
                </c:pt>
                <c:pt idx="40">
                  <c:v>1.610738255033557E-3</c:v>
                </c:pt>
                <c:pt idx="41">
                  <c:v>1.3422818791946308E-3</c:v>
                </c:pt>
                <c:pt idx="42">
                  <c:v>1.2751677852348992E-3</c:v>
                </c:pt>
                <c:pt idx="43">
                  <c:v>1.2751677852348992E-3</c:v>
                </c:pt>
                <c:pt idx="44">
                  <c:v>1.2080536912751677E-3</c:v>
                </c:pt>
                <c:pt idx="45">
                  <c:v>1.1409395973154361E-3</c:v>
                </c:pt>
                <c:pt idx="46">
                  <c:v>1.0738255033557046E-3</c:v>
                </c:pt>
                <c:pt idx="47">
                  <c:v>1.0067114093959733E-3</c:v>
                </c:pt>
                <c:pt idx="48">
                  <c:v>6.711409395973154E-4</c:v>
                </c:pt>
                <c:pt idx="49">
                  <c:v>6.0402684563758385E-4</c:v>
                </c:pt>
                <c:pt idx="50">
                  <c:v>6.0402684563758385E-4</c:v>
                </c:pt>
                <c:pt idx="51">
                  <c:v>4.697986577181208E-4</c:v>
                </c:pt>
                <c:pt idx="52">
                  <c:v>4.697986577181208E-4</c:v>
                </c:pt>
                <c:pt idx="53">
                  <c:v>3.355704697986577E-4</c:v>
                </c:pt>
                <c:pt idx="54">
                  <c:v>3.355704697986577E-4</c:v>
                </c:pt>
                <c:pt idx="55">
                  <c:v>2.6845637583892615E-4</c:v>
                </c:pt>
                <c:pt idx="56">
                  <c:v>2.6845637583892615E-4</c:v>
                </c:pt>
                <c:pt idx="57">
                  <c:v>2.0134228187919463E-4</c:v>
                </c:pt>
                <c:pt idx="58">
                  <c:v>2.0134228187919463E-4</c:v>
                </c:pt>
                <c:pt idx="59">
                  <c:v>1.3422818791946307E-4</c:v>
                </c:pt>
                <c:pt idx="60">
                  <c:v>1.3422818791946307E-4</c:v>
                </c:pt>
                <c:pt idx="61">
                  <c:v>1.3422818791946307E-4</c:v>
                </c:pt>
                <c:pt idx="62">
                  <c:v>1.3422818791946307E-4</c:v>
                </c:pt>
                <c:pt idx="63">
                  <c:v>1.3422818791946307E-4</c:v>
                </c:pt>
                <c:pt idx="64">
                  <c:v>1.3422818791946307E-4</c:v>
                </c:pt>
                <c:pt idx="65">
                  <c:v>1.3422818791946307E-4</c:v>
                </c:pt>
                <c:pt idx="66">
                  <c:v>1.3422818791946307E-4</c:v>
                </c:pt>
                <c:pt idx="67">
                  <c:v>6.7114093959731537E-5</c:v>
                </c:pt>
                <c:pt idx="68">
                  <c:v>6.7114093959731537E-5</c:v>
                </c:pt>
                <c:pt idx="69">
                  <c:v>6.7114093959731537E-5</c:v>
                </c:pt>
                <c:pt idx="70">
                  <c:v>6.7114093959731537E-5</c:v>
                </c:pt>
                <c:pt idx="71">
                  <c:v>6.7114093959731537E-5</c:v>
                </c:pt>
                <c:pt idx="72">
                  <c:v>6.7114093959731537E-5</c:v>
                </c:pt>
                <c:pt idx="73">
                  <c:v>6.7114093959731537E-5</c:v>
                </c:pt>
                <c:pt idx="74">
                  <c:v>6.7114093959731537E-5</c:v>
                </c:pt>
                <c:pt idx="75">
                  <c:v>6.7114093959731537E-5</c:v>
                </c:pt>
                <c:pt idx="76">
                  <c:v>6.7114093959731537E-5</c:v>
                </c:pt>
                <c:pt idx="77">
                  <c:v>6.7114093959731537E-5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4E-4AAD-8C53-C9521EBD9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80111920"/>
        <c:axId val="2112764576"/>
      </c:barChart>
      <c:catAx>
        <c:axId val="1980111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2764576"/>
        <c:crosses val="autoZero"/>
        <c:auto val="1"/>
        <c:lblAlgn val="ctr"/>
        <c:lblOffset val="100"/>
        <c:noMultiLvlLbl val="0"/>
      </c:catAx>
      <c:valAx>
        <c:axId val="2112764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0111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Percent Cover Across All Measuring Grids and All Transects for Taxa </a:t>
            </a:r>
            <a:r>
              <a:rPr lang="en-US" sz="1800" b="0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≥ 1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CombinedCover!$A$2:$A$16</c:f>
              <c:strCache>
                <c:ptCount val="15"/>
                <c:pt idx="0">
                  <c:v>Phalaris arundinacea</c:v>
                </c:pt>
                <c:pt idx="1">
                  <c:v>POACEAE</c:v>
                </c:pt>
                <c:pt idx="2">
                  <c:v>Phalaris aquatica?</c:v>
                </c:pt>
                <c:pt idx="3">
                  <c:v>Solanum dulcamara</c:v>
                </c:pt>
                <c:pt idx="4">
                  <c:v>Brassica rapa</c:v>
                </c:pt>
                <c:pt idx="5">
                  <c:v>Agrostis exarata</c:v>
                </c:pt>
                <c:pt idx="6">
                  <c:v>Conium maculatum</c:v>
                </c:pt>
                <c:pt idx="7">
                  <c:v>Ranunculus repens</c:v>
                </c:pt>
                <c:pt idx="8">
                  <c:v>Mentha x piperita</c:v>
                </c:pt>
                <c:pt idx="9">
                  <c:v>Holcus lanatus</c:v>
                </c:pt>
                <c:pt idx="10">
                  <c:v>Schoenoplectus tabernaemontani</c:v>
                </c:pt>
                <c:pt idx="11">
                  <c:v>Rosa nutkana</c:v>
                </c:pt>
                <c:pt idx="12">
                  <c:v>Salix sp.</c:v>
                </c:pt>
                <c:pt idx="13">
                  <c:v>Rubus leucodermis</c:v>
                </c:pt>
                <c:pt idx="14">
                  <c:v>Heracleum maximum</c:v>
                </c:pt>
              </c:strCache>
            </c:strRef>
          </c:cat>
          <c:val>
            <c:numRef>
              <c:f>CombinedCover!$C$2:$C$16</c:f>
              <c:numCache>
                <c:formatCode>0.00%</c:formatCode>
                <c:ptCount val="15"/>
                <c:pt idx="0">
                  <c:v>0.20335570469798658</c:v>
                </c:pt>
                <c:pt idx="1">
                  <c:v>0.17080536912751679</c:v>
                </c:pt>
                <c:pt idx="2">
                  <c:v>9.0939597315436244E-2</c:v>
                </c:pt>
                <c:pt idx="3">
                  <c:v>3.6778523489932886E-2</c:v>
                </c:pt>
                <c:pt idx="4">
                  <c:v>3.6577181208053693E-2</c:v>
                </c:pt>
                <c:pt idx="5">
                  <c:v>2.4697986577181207E-2</c:v>
                </c:pt>
                <c:pt idx="6">
                  <c:v>2.3288590604026847E-2</c:v>
                </c:pt>
                <c:pt idx="7">
                  <c:v>2.0872483221476511E-2</c:v>
                </c:pt>
                <c:pt idx="8">
                  <c:v>2.0604026845637585E-2</c:v>
                </c:pt>
                <c:pt idx="9">
                  <c:v>2.0134228187919462E-2</c:v>
                </c:pt>
                <c:pt idx="10">
                  <c:v>1.8053691275167785E-2</c:v>
                </c:pt>
                <c:pt idx="11">
                  <c:v>1.604026845637584E-2</c:v>
                </c:pt>
                <c:pt idx="12">
                  <c:v>1.4429530201342283E-2</c:v>
                </c:pt>
                <c:pt idx="13">
                  <c:v>1.0939597315436242E-2</c:v>
                </c:pt>
                <c:pt idx="14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75-42AA-A269-BB03D508C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14773904"/>
        <c:axId val="1330943120"/>
      </c:barChart>
      <c:catAx>
        <c:axId val="1514773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0943120"/>
        <c:crosses val="autoZero"/>
        <c:auto val="1"/>
        <c:lblAlgn val="ctr"/>
        <c:lblOffset val="100"/>
        <c:noMultiLvlLbl val="0"/>
      </c:catAx>
      <c:valAx>
        <c:axId val="1330943120"/>
        <c:scaling>
          <c:orientation val="minMax"/>
          <c:max val="0.21000000000000002"/>
          <c:min val="1.000000000000000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4773904"/>
        <c:crosses val="autoZero"/>
        <c:crossBetween val="between"/>
        <c:majorUnit val="1.0000000000000002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Transect #1: Percent</a:t>
            </a:r>
            <a:r>
              <a:rPr lang="en-US" baseline="0"/>
              <a:t> Cover Across All Meauring Grids Per Taxon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cat>
            <c:strRef>
              <c:f>'Transect#1'!$A$3:$A$22</c:f>
              <c:strCache>
                <c:ptCount val="20"/>
                <c:pt idx="0">
                  <c:v>Brassica rapa</c:v>
                </c:pt>
                <c:pt idx="1">
                  <c:v>POACEAE</c:v>
                </c:pt>
                <c:pt idx="2">
                  <c:v>Conium maculatum</c:v>
                </c:pt>
                <c:pt idx="3">
                  <c:v>Holcus lanatus</c:v>
                </c:pt>
                <c:pt idx="4">
                  <c:v>Berberis aquilinum</c:v>
                </c:pt>
                <c:pt idx="5">
                  <c:v>Galium aparine</c:v>
                </c:pt>
                <c:pt idx="6">
                  <c:v>Kickxia elatine</c:v>
                </c:pt>
                <c:pt idx="7">
                  <c:v>Symphoricarpos albus</c:v>
                </c:pt>
                <c:pt idx="8">
                  <c:v>Pseudotsuga menziesii</c:v>
                </c:pt>
                <c:pt idx="9">
                  <c:v>Salix sp.</c:v>
                </c:pt>
                <c:pt idx="10">
                  <c:v>Heracleum maximum</c:v>
                </c:pt>
                <c:pt idx="11">
                  <c:v>Physocarpus capitatus</c:v>
                </c:pt>
                <c:pt idx="12">
                  <c:v>Convolvulus arvensis</c:v>
                </c:pt>
                <c:pt idx="13">
                  <c:v>Torilis arvensis</c:v>
                </c:pt>
                <c:pt idx="14">
                  <c:v>Geranium sp.</c:v>
                </c:pt>
                <c:pt idx="15">
                  <c:v>Lolium perenne</c:v>
                </c:pt>
                <c:pt idx="16">
                  <c:v>Dipsacus fullonum</c:v>
                </c:pt>
                <c:pt idx="17">
                  <c:v>Senecio jacobaea</c:v>
                </c:pt>
                <c:pt idx="18">
                  <c:v>Cytisus scoparius</c:v>
                </c:pt>
                <c:pt idx="19">
                  <c:v>Silybum marianum</c:v>
                </c:pt>
              </c:strCache>
            </c:strRef>
          </c:cat>
          <c:val>
            <c:numRef>
              <c:f>'Transect#1'!$AB$3:$AB$22</c:f>
              <c:numCache>
                <c:formatCode>0.00%</c:formatCode>
                <c:ptCount val="20"/>
                <c:pt idx="0">
                  <c:v>0.21679999999999999</c:v>
                </c:pt>
                <c:pt idx="1">
                  <c:v>0.21679999999999999</c:v>
                </c:pt>
                <c:pt idx="2">
                  <c:v>0.13880000000000001</c:v>
                </c:pt>
                <c:pt idx="3">
                  <c:v>8.5199999999999998E-2</c:v>
                </c:pt>
                <c:pt idx="4">
                  <c:v>4.48E-2</c:v>
                </c:pt>
                <c:pt idx="5">
                  <c:v>3.3599999999999998E-2</c:v>
                </c:pt>
                <c:pt idx="6">
                  <c:v>2.5600000000000001E-2</c:v>
                </c:pt>
                <c:pt idx="7">
                  <c:v>2.0400000000000001E-2</c:v>
                </c:pt>
                <c:pt idx="8">
                  <c:v>1.7999999999999999E-2</c:v>
                </c:pt>
                <c:pt idx="9">
                  <c:v>1.2800000000000001E-2</c:v>
                </c:pt>
                <c:pt idx="10">
                  <c:v>1.24E-2</c:v>
                </c:pt>
                <c:pt idx="11">
                  <c:v>1.0800000000000001E-2</c:v>
                </c:pt>
                <c:pt idx="12">
                  <c:v>7.1999999999999998E-3</c:v>
                </c:pt>
                <c:pt idx="13">
                  <c:v>4.0000000000000001E-3</c:v>
                </c:pt>
                <c:pt idx="14">
                  <c:v>3.5999999999999999E-3</c:v>
                </c:pt>
                <c:pt idx="15">
                  <c:v>3.5999999999999999E-3</c:v>
                </c:pt>
                <c:pt idx="16">
                  <c:v>2.3999999999999998E-3</c:v>
                </c:pt>
                <c:pt idx="17">
                  <c:v>2E-3</c:v>
                </c:pt>
                <c:pt idx="18">
                  <c:v>4.0000000000000002E-4</c:v>
                </c:pt>
                <c:pt idx="19">
                  <c:v>4.0000000000000002E-4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A8-437E-90EA-CC7123781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8075183"/>
        <c:axId val="614263295"/>
      </c:barChart>
      <c:catAx>
        <c:axId val="608075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4263295"/>
        <c:crosses val="autoZero"/>
        <c:auto val="1"/>
        <c:lblAlgn val="ctr"/>
        <c:lblOffset val="100"/>
        <c:noMultiLvlLbl val="0"/>
      </c:catAx>
      <c:valAx>
        <c:axId val="6142632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8075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Transect #2: </a:t>
            </a:r>
            <a:r>
              <a:rPr lang="en-US" sz="1400" b="0" i="0" u="none" strike="noStrike" baseline="0">
                <a:effectLst/>
              </a:rPr>
              <a:t>Percent Cover Across All Meauring Grids Per Taxon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'Transect#2'!$A$3:$A$24</c:f>
              <c:strCache>
                <c:ptCount val="22"/>
                <c:pt idx="0">
                  <c:v>POACEAE</c:v>
                </c:pt>
                <c:pt idx="1">
                  <c:v>Agrostis exarata</c:v>
                </c:pt>
                <c:pt idx="2">
                  <c:v>Phalaris arundinacea</c:v>
                </c:pt>
                <c:pt idx="3">
                  <c:v>Salix sp.
</c:v>
                </c:pt>
                <c:pt idx="4">
                  <c:v>Polygonum sp.</c:v>
                </c:pt>
                <c:pt idx="5">
                  <c:v>Juncus articulatus?</c:v>
                </c:pt>
                <c:pt idx="6">
                  <c:v>Equisetum arvense</c:v>
                </c:pt>
                <c:pt idx="7">
                  <c:v>Lotus corniculatus</c:v>
                </c:pt>
                <c:pt idx="8">
                  <c:v>Alisma triviale</c:v>
                </c:pt>
                <c:pt idx="9">
                  <c:v>Schoenoplectus tabernaemontani</c:v>
                </c:pt>
                <c:pt idx="10">
                  <c:v>Avena sativa</c:v>
                </c:pt>
                <c:pt idx="11">
                  <c:v>Epilobium ciliatum</c:v>
                </c:pt>
                <c:pt idx="12">
                  <c:v>Mentha pulegium</c:v>
                </c:pt>
                <c:pt idx="13">
                  <c:v>Myosotis discolor</c:v>
                </c:pt>
                <c:pt idx="14">
                  <c:v>Brassica rapa</c:v>
                </c:pt>
                <c:pt idx="15">
                  <c:v>Lapsana communis</c:v>
                </c:pt>
                <c:pt idx="16">
                  <c:v>Lolium perenne</c:v>
                </c:pt>
                <c:pt idx="17">
                  <c:v>Prunella vulgaris</c:v>
                </c:pt>
                <c:pt idx="18">
                  <c:v>Vicia sp.</c:v>
                </c:pt>
                <c:pt idx="19">
                  <c:v>Daucus carota</c:v>
                </c:pt>
                <c:pt idx="20">
                  <c:v>Rumex crispus</c:v>
                </c:pt>
                <c:pt idx="21">
                  <c:v>Tragopogon sp.</c:v>
                </c:pt>
              </c:strCache>
            </c:strRef>
          </c:cat>
          <c:val>
            <c:numRef>
              <c:f>'Transect#2'!$AB$3:$AB$24</c:f>
              <c:numCache>
                <c:formatCode>0.00%</c:formatCode>
                <c:ptCount val="22"/>
                <c:pt idx="0">
                  <c:v>0.26750000000000002</c:v>
                </c:pt>
                <c:pt idx="1">
                  <c:v>0.184</c:v>
                </c:pt>
                <c:pt idx="2">
                  <c:v>0.129</c:v>
                </c:pt>
                <c:pt idx="3">
                  <c:v>9.1499999999999998E-2</c:v>
                </c:pt>
                <c:pt idx="4">
                  <c:v>4.1500000000000002E-2</c:v>
                </c:pt>
                <c:pt idx="5">
                  <c:v>0.04</c:v>
                </c:pt>
                <c:pt idx="6">
                  <c:v>3.4000000000000002E-2</c:v>
                </c:pt>
                <c:pt idx="7">
                  <c:v>3.2000000000000001E-2</c:v>
                </c:pt>
                <c:pt idx="8">
                  <c:v>1.2999999999999999E-2</c:v>
                </c:pt>
                <c:pt idx="9">
                  <c:v>1.0999999999999999E-2</c:v>
                </c:pt>
                <c:pt idx="10">
                  <c:v>9.4999999999999998E-3</c:v>
                </c:pt>
                <c:pt idx="11">
                  <c:v>5.0000000000000001E-3</c:v>
                </c:pt>
                <c:pt idx="12">
                  <c:v>4.4999999999999997E-3</c:v>
                </c:pt>
                <c:pt idx="13">
                  <c:v>2E-3</c:v>
                </c:pt>
                <c:pt idx="14">
                  <c:v>1.5E-3</c:v>
                </c:pt>
                <c:pt idx="15">
                  <c:v>1.5E-3</c:v>
                </c:pt>
                <c:pt idx="16">
                  <c:v>1.5E-3</c:v>
                </c:pt>
                <c:pt idx="17">
                  <c:v>1.5E-3</c:v>
                </c:pt>
                <c:pt idx="18">
                  <c:v>1E-3</c:v>
                </c:pt>
                <c:pt idx="19">
                  <c:v>5.0000000000000001E-4</c:v>
                </c:pt>
                <c:pt idx="20">
                  <c:v>5.0000000000000001E-4</c:v>
                </c:pt>
                <c:pt idx="21">
                  <c:v>5.0000000000000001E-4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95-44CD-B9AE-4C8D7DE97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8073983"/>
        <c:axId val="613587935"/>
      </c:barChart>
      <c:catAx>
        <c:axId val="6080739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3587935"/>
        <c:crosses val="autoZero"/>
        <c:auto val="1"/>
        <c:lblAlgn val="ctr"/>
        <c:lblOffset val="100"/>
        <c:noMultiLvlLbl val="0"/>
      </c:catAx>
      <c:valAx>
        <c:axId val="613587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80739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Transect</a:t>
            </a:r>
            <a:r>
              <a:rPr lang="en-US" sz="1400" baseline="0"/>
              <a:t> #3: </a:t>
            </a:r>
            <a:r>
              <a:rPr lang="en-US" sz="1400" b="0" i="0" baseline="0">
                <a:effectLst/>
              </a:rPr>
              <a:t>Percent Cover Across All Meauring Grids Per Taxon</a:t>
            </a:r>
            <a:endParaRPr lang="en-US" sz="14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'Transect#3'!$A$3:$A$29</c:f>
              <c:strCache>
                <c:ptCount val="27"/>
                <c:pt idx="0">
                  <c:v>POACEAE</c:v>
                </c:pt>
                <c:pt idx="1">
                  <c:v>Rosa nutkana</c:v>
                </c:pt>
                <c:pt idx="2">
                  <c:v>Melissa officinalis</c:v>
                </c:pt>
                <c:pt idx="3">
                  <c:v>Daucus carota</c:v>
                </c:pt>
                <c:pt idx="4">
                  <c:v>Clematis ligusticifolia</c:v>
                </c:pt>
                <c:pt idx="5">
                  <c:v>Rubus parviflorus</c:v>
                </c:pt>
                <c:pt idx="6">
                  <c:v>Holcus lanatus</c:v>
                </c:pt>
                <c:pt idx="7">
                  <c:v>Mentha pulegium</c:v>
                </c:pt>
                <c:pt idx="8">
                  <c:v>Populus trichocarpa</c:v>
                </c:pt>
                <c:pt idx="9">
                  <c:v>Lolium perenne</c:v>
                </c:pt>
                <c:pt idx="10">
                  <c:v>Rubus bifrons</c:v>
                </c:pt>
                <c:pt idx="11">
                  <c:v>Conium maculatum</c:v>
                </c:pt>
                <c:pt idx="12">
                  <c:v>Rubus leucodermis</c:v>
                </c:pt>
                <c:pt idx="13">
                  <c:v>Rumex conglomeratus</c:v>
                </c:pt>
                <c:pt idx="14">
                  <c:v>Prunella vulgaris</c:v>
                </c:pt>
                <c:pt idx="15">
                  <c:v>Hypericum perforatum</c:v>
                </c:pt>
                <c:pt idx="16">
                  <c:v>Corylus cornuta</c:v>
                </c:pt>
                <c:pt idx="17">
                  <c:v>Crataegus gaylussacia</c:v>
                </c:pt>
                <c:pt idx="18">
                  <c:v>Plantago lanceolata</c:v>
                </c:pt>
                <c:pt idx="19">
                  <c:v>Plantago major</c:v>
                </c:pt>
                <c:pt idx="20">
                  <c:v>Lapsana communis</c:v>
                </c:pt>
                <c:pt idx="21">
                  <c:v>Rhus diversiloba</c:v>
                </c:pt>
                <c:pt idx="22">
                  <c:v>Solanum dulcamara</c:v>
                </c:pt>
                <c:pt idx="23">
                  <c:v>Tanacetum vulgare</c:v>
                </c:pt>
                <c:pt idx="24">
                  <c:v>Taraxacum officinalis</c:v>
                </c:pt>
                <c:pt idx="25">
                  <c:v>Trifolium dubium</c:v>
                </c:pt>
                <c:pt idx="26">
                  <c:v>Urtica dioica</c:v>
                </c:pt>
              </c:strCache>
            </c:strRef>
          </c:cat>
          <c:val>
            <c:numRef>
              <c:f>'Transect#3'!$AB$3:$AB$29</c:f>
              <c:numCache>
                <c:formatCode>0.00%</c:formatCode>
                <c:ptCount val="27"/>
                <c:pt idx="0">
                  <c:v>0.32611111111111113</c:v>
                </c:pt>
                <c:pt idx="1">
                  <c:v>0.12111111111111111</c:v>
                </c:pt>
                <c:pt idx="2">
                  <c:v>5.8888888888888886E-2</c:v>
                </c:pt>
                <c:pt idx="3">
                  <c:v>3.9444444444444442E-2</c:v>
                </c:pt>
                <c:pt idx="4">
                  <c:v>3.6666666666666667E-2</c:v>
                </c:pt>
                <c:pt idx="5">
                  <c:v>2.8888888888888888E-2</c:v>
                </c:pt>
                <c:pt idx="6">
                  <c:v>1.2777777777777779E-2</c:v>
                </c:pt>
                <c:pt idx="7">
                  <c:v>8.8888888888888889E-3</c:v>
                </c:pt>
                <c:pt idx="8">
                  <c:v>8.8888888888888889E-3</c:v>
                </c:pt>
                <c:pt idx="9">
                  <c:v>7.7777777777777776E-3</c:v>
                </c:pt>
                <c:pt idx="10">
                  <c:v>7.2222222222222219E-3</c:v>
                </c:pt>
                <c:pt idx="11">
                  <c:v>4.4444444444444444E-3</c:v>
                </c:pt>
                <c:pt idx="12">
                  <c:v>4.4444444444444444E-3</c:v>
                </c:pt>
                <c:pt idx="13">
                  <c:v>3.8888888888888888E-3</c:v>
                </c:pt>
                <c:pt idx="14">
                  <c:v>2.7777777777777779E-3</c:v>
                </c:pt>
                <c:pt idx="15">
                  <c:v>2.2222222222222222E-3</c:v>
                </c:pt>
                <c:pt idx="16">
                  <c:v>1.1111111111111111E-3</c:v>
                </c:pt>
                <c:pt idx="17">
                  <c:v>1.1111111111111111E-3</c:v>
                </c:pt>
                <c:pt idx="18">
                  <c:v>1.1111111111111111E-3</c:v>
                </c:pt>
                <c:pt idx="19">
                  <c:v>1.1111111111111111E-3</c:v>
                </c:pt>
                <c:pt idx="20">
                  <c:v>5.5555555555555556E-4</c:v>
                </c:pt>
                <c:pt idx="21">
                  <c:v>5.5555555555555556E-4</c:v>
                </c:pt>
                <c:pt idx="22">
                  <c:v>5.5555555555555556E-4</c:v>
                </c:pt>
                <c:pt idx="23">
                  <c:v>5.5555555555555556E-4</c:v>
                </c:pt>
                <c:pt idx="24">
                  <c:v>5.5555555555555556E-4</c:v>
                </c:pt>
                <c:pt idx="25">
                  <c:v>5.5555555555555556E-4</c:v>
                </c:pt>
                <c:pt idx="26">
                  <c:v>5.5555555555555556E-4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5D-4617-9542-A8708BBC8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6433887"/>
        <c:axId val="618561039"/>
      </c:barChart>
      <c:catAx>
        <c:axId val="21264338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8561039"/>
        <c:crosses val="autoZero"/>
        <c:auto val="1"/>
        <c:lblAlgn val="ctr"/>
        <c:lblOffset val="100"/>
        <c:noMultiLvlLbl val="0"/>
      </c:catAx>
      <c:valAx>
        <c:axId val="618561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64338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Transect #4: </a:t>
            </a:r>
            <a:r>
              <a:rPr lang="en-US" sz="1400" b="0" i="0" u="none" strike="noStrike" baseline="0">
                <a:effectLst/>
              </a:rPr>
              <a:t>Percent Cover Across All Meauring Grids Per Taxon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'Transect#4'!$A$3:$A$17</c:f>
              <c:strCache>
                <c:ptCount val="15"/>
                <c:pt idx="0">
                  <c:v>Phalaris arundinacea</c:v>
                </c:pt>
                <c:pt idx="1">
                  <c:v>Ranunculus repens</c:v>
                </c:pt>
                <c:pt idx="2">
                  <c:v>Rubus leucodermis</c:v>
                </c:pt>
                <c:pt idx="3">
                  <c:v>Leersia oryzoides</c:v>
                </c:pt>
                <c:pt idx="4">
                  <c:v>Rumex conglomeratus</c:v>
                </c:pt>
                <c:pt idx="5">
                  <c:v>Persicaria hydropiper</c:v>
                </c:pt>
                <c:pt idx="6">
                  <c:v>Convolvulus arvensis</c:v>
                </c:pt>
                <c:pt idx="7">
                  <c:v>Prunella vulgaris</c:v>
                </c:pt>
                <c:pt idx="8">
                  <c:v>Solanum dulcamara</c:v>
                </c:pt>
                <c:pt idx="9">
                  <c:v>Plantago rugelii(?)</c:v>
                </c:pt>
                <c:pt idx="10">
                  <c:v>Bidens sp.</c:v>
                </c:pt>
                <c:pt idx="11">
                  <c:v>Galium aparine</c:v>
                </c:pt>
                <c:pt idx="12">
                  <c:v>Rubus bifrons</c:v>
                </c:pt>
                <c:pt idx="13">
                  <c:v>Lapsana communis</c:v>
                </c:pt>
                <c:pt idx="14">
                  <c:v>Symphoricarpos albus</c:v>
                </c:pt>
              </c:strCache>
            </c:strRef>
          </c:cat>
          <c:val>
            <c:numRef>
              <c:f>'Transect#4'!$AB$3:$AB$17</c:f>
              <c:numCache>
                <c:formatCode>0.00%</c:formatCode>
                <c:ptCount val="15"/>
                <c:pt idx="0">
                  <c:v>0.371</c:v>
                </c:pt>
                <c:pt idx="1">
                  <c:v>0.1555</c:v>
                </c:pt>
                <c:pt idx="2">
                  <c:v>7.7499999999999999E-2</c:v>
                </c:pt>
                <c:pt idx="3">
                  <c:v>6.7500000000000004E-2</c:v>
                </c:pt>
                <c:pt idx="4">
                  <c:v>1.35E-2</c:v>
                </c:pt>
                <c:pt idx="5">
                  <c:v>7.4999999999999997E-3</c:v>
                </c:pt>
                <c:pt idx="6">
                  <c:v>5.4999999999999997E-3</c:v>
                </c:pt>
                <c:pt idx="7">
                  <c:v>5.4999999999999997E-3</c:v>
                </c:pt>
                <c:pt idx="8">
                  <c:v>2.5000000000000001E-3</c:v>
                </c:pt>
                <c:pt idx="9">
                  <c:v>1.5E-3</c:v>
                </c:pt>
                <c:pt idx="10">
                  <c:v>1E-3</c:v>
                </c:pt>
                <c:pt idx="11">
                  <c:v>1E-3</c:v>
                </c:pt>
                <c:pt idx="12">
                  <c:v>1E-3</c:v>
                </c:pt>
                <c:pt idx="13">
                  <c:v>5.0000000000000001E-4</c:v>
                </c:pt>
                <c:pt idx="14">
                  <c:v>5.0000000000000001E-4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88-43F8-BE32-5F7F1A0F9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15511567"/>
        <c:axId val="620846383"/>
      </c:barChart>
      <c:catAx>
        <c:axId val="6155115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0846383"/>
        <c:crosses val="autoZero"/>
        <c:auto val="1"/>
        <c:lblAlgn val="ctr"/>
        <c:lblOffset val="100"/>
        <c:noMultiLvlLbl val="0"/>
      </c:catAx>
      <c:valAx>
        <c:axId val="6208463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55115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Transect #5: </a:t>
            </a:r>
            <a:r>
              <a:rPr lang="en-US" sz="1400" b="0" i="0" u="none" strike="noStrike" baseline="0">
                <a:effectLst/>
              </a:rPr>
              <a:t>Percent Cover Across All Meauring Grids Per Taxon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'Transect#5'!$A$3:$A$21</c:f>
              <c:strCache>
                <c:ptCount val="19"/>
                <c:pt idx="0">
                  <c:v>POACEAE</c:v>
                </c:pt>
                <c:pt idx="1">
                  <c:v>Mentha x piperita</c:v>
                </c:pt>
                <c:pt idx="2">
                  <c:v>Schoenoplectus tabernaemontani</c:v>
                </c:pt>
                <c:pt idx="3">
                  <c:v>Juncus bolanderi?</c:v>
                </c:pt>
                <c:pt idx="4">
                  <c:v>Holcus lanatus</c:v>
                </c:pt>
                <c:pt idx="5">
                  <c:v>UNKNOWN</c:v>
                </c:pt>
                <c:pt idx="6">
                  <c:v>Phalaris arundinacea</c:v>
                </c:pt>
                <c:pt idx="7">
                  <c:v>Juncus sp.</c:v>
                </c:pt>
                <c:pt idx="8">
                  <c:v>Lotus corniculatus</c:v>
                </c:pt>
                <c:pt idx="9">
                  <c:v>Salix lasiolepis?</c:v>
                </c:pt>
                <c:pt idx="10">
                  <c:v>Equisetum arvense</c:v>
                </c:pt>
                <c:pt idx="11">
                  <c:v>Dipsacus fullonum</c:v>
                </c:pt>
                <c:pt idx="12">
                  <c:v>Epilobium ciliatum</c:v>
                </c:pt>
                <c:pt idx="13">
                  <c:v>Chrysanthemum vulgare</c:v>
                </c:pt>
                <c:pt idx="14">
                  <c:v>Cirsium arvense</c:v>
                </c:pt>
                <c:pt idx="15">
                  <c:v>APIACEAE</c:v>
                </c:pt>
                <c:pt idx="16">
                  <c:v>Rubus bifrons</c:v>
                </c:pt>
                <c:pt idx="17">
                  <c:v>Vicia sp.</c:v>
                </c:pt>
                <c:pt idx="18">
                  <c:v>Cytisus scoparius</c:v>
                </c:pt>
              </c:strCache>
            </c:strRef>
          </c:cat>
          <c:val>
            <c:numRef>
              <c:f>'Transect#5'!$AB$3:$AB$21</c:f>
              <c:numCache>
                <c:formatCode>0.00%</c:formatCode>
                <c:ptCount val="19"/>
                <c:pt idx="0">
                  <c:v>0.3619047619047619</c:v>
                </c:pt>
                <c:pt idx="1">
                  <c:v>0.1461904761904762</c:v>
                </c:pt>
                <c:pt idx="2">
                  <c:v>0.11761904761904762</c:v>
                </c:pt>
                <c:pt idx="3">
                  <c:v>3.7142857142857144E-2</c:v>
                </c:pt>
                <c:pt idx="4">
                  <c:v>3.6666666666666667E-2</c:v>
                </c:pt>
                <c:pt idx="5">
                  <c:v>3.5714285714285712E-2</c:v>
                </c:pt>
                <c:pt idx="6">
                  <c:v>3.4761904761904765E-2</c:v>
                </c:pt>
                <c:pt idx="7">
                  <c:v>3.0952380952380953E-2</c:v>
                </c:pt>
                <c:pt idx="8">
                  <c:v>2.9523809523809525E-2</c:v>
                </c:pt>
                <c:pt idx="9">
                  <c:v>2.4761904761904763E-2</c:v>
                </c:pt>
                <c:pt idx="10">
                  <c:v>8.5714285714285719E-3</c:v>
                </c:pt>
                <c:pt idx="11">
                  <c:v>5.2380952380952379E-3</c:v>
                </c:pt>
                <c:pt idx="12">
                  <c:v>4.7619047619047623E-3</c:v>
                </c:pt>
                <c:pt idx="13">
                  <c:v>4.2857142857142859E-3</c:v>
                </c:pt>
                <c:pt idx="14">
                  <c:v>2.8571428571428571E-3</c:v>
                </c:pt>
                <c:pt idx="15">
                  <c:v>9.5238095238095238E-4</c:v>
                </c:pt>
                <c:pt idx="16">
                  <c:v>9.5238095238095238E-4</c:v>
                </c:pt>
                <c:pt idx="17">
                  <c:v>9.5238095238095238E-4</c:v>
                </c:pt>
                <c:pt idx="18">
                  <c:v>4.7619047619047619E-4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5D-4BBC-9216-705D21441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14119055"/>
        <c:axId val="489040047"/>
      </c:barChart>
      <c:catAx>
        <c:axId val="21141190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9040047"/>
        <c:crosses val="autoZero"/>
        <c:auto val="1"/>
        <c:lblAlgn val="ctr"/>
        <c:lblOffset val="100"/>
        <c:noMultiLvlLbl val="0"/>
      </c:catAx>
      <c:valAx>
        <c:axId val="489040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41190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Transect #6: </a:t>
            </a:r>
            <a:r>
              <a:rPr lang="en-US" sz="1400" b="0" i="0" u="none" strike="noStrike" baseline="0">
                <a:effectLst/>
              </a:rPr>
              <a:t>Percent Cover Across All Meauring Grids Per Taxon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'Transect#6'!$A$3:$A$17</c:f>
              <c:strCache>
                <c:ptCount val="15"/>
                <c:pt idx="0">
                  <c:v>Phalaris aquatica?</c:v>
                </c:pt>
                <c:pt idx="1">
                  <c:v>POACEAE</c:v>
                </c:pt>
                <c:pt idx="2">
                  <c:v>Heracleum maximum</c:v>
                </c:pt>
                <c:pt idx="3">
                  <c:v>Cirsium arvense</c:v>
                </c:pt>
                <c:pt idx="4">
                  <c:v>Galium sp.</c:v>
                </c:pt>
                <c:pt idx="5">
                  <c:v>Rosa nutkana</c:v>
                </c:pt>
                <c:pt idx="6">
                  <c:v>Rosa eglanteria</c:v>
                </c:pt>
                <c:pt idx="7">
                  <c:v>Holcus lanatus</c:v>
                </c:pt>
                <c:pt idx="8">
                  <c:v>Bromus hordeaceus?</c:v>
                </c:pt>
                <c:pt idx="9">
                  <c:v>Madia gracilis</c:v>
                </c:pt>
                <c:pt idx="10">
                  <c:v>Rubus bifrons</c:v>
                </c:pt>
                <c:pt idx="11">
                  <c:v>Berberis aquifolium</c:v>
                </c:pt>
                <c:pt idx="12">
                  <c:v>BRASSICACEAE</c:v>
                </c:pt>
                <c:pt idx="13">
                  <c:v>UNKNOWN</c:v>
                </c:pt>
                <c:pt idx="14">
                  <c:v>Poa annua</c:v>
                </c:pt>
              </c:strCache>
            </c:strRef>
          </c:cat>
          <c:val>
            <c:numRef>
              <c:f>'Transect#6'!$AB$3:$AB$17</c:f>
              <c:numCache>
                <c:formatCode>0.00%</c:formatCode>
                <c:ptCount val="15"/>
                <c:pt idx="0">
                  <c:v>0.67749999999999999</c:v>
                </c:pt>
                <c:pt idx="1">
                  <c:v>6.0499999999999998E-2</c:v>
                </c:pt>
                <c:pt idx="2">
                  <c:v>5.8999999999999997E-2</c:v>
                </c:pt>
                <c:pt idx="3">
                  <c:v>5.8500000000000003E-2</c:v>
                </c:pt>
                <c:pt idx="4">
                  <c:v>1.4E-2</c:v>
                </c:pt>
                <c:pt idx="5">
                  <c:v>1.0500000000000001E-2</c:v>
                </c:pt>
                <c:pt idx="6">
                  <c:v>8.9999999999999993E-3</c:v>
                </c:pt>
                <c:pt idx="7">
                  <c:v>5.0000000000000001E-3</c:v>
                </c:pt>
                <c:pt idx="8">
                  <c:v>3.5000000000000001E-3</c:v>
                </c:pt>
                <c:pt idx="9">
                  <c:v>3.5000000000000001E-3</c:v>
                </c:pt>
                <c:pt idx="10">
                  <c:v>3.5000000000000001E-3</c:v>
                </c:pt>
                <c:pt idx="11">
                  <c:v>1.5E-3</c:v>
                </c:pt>
                <c:pt idx="12">
                  <c:v>1.5E-3</c:v>
                </c:pt>
                <c:pt idx="13">
                  <c:v>1.5E-3</c:v>
                </c:pt>
                <c:pt idx="14">
                  <c:v>5.0000000000000001E-4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7A-41F5-A250-328D96E65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8759135"/>
        <c:axId val="616437839"/>
      </c:barChart>
      <c:catAx>
        <c:axId val="488759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6437839"/>
        <c:crosses val="autoZero"/>
        <c:auto val="1"/>
        <c:lblAlgn val="ctr"/>
        <c:lblOffset val="100"/>
        <c:noMultiLvlLbl val="0"/>
      </c:catAx>
      <c:valAx>
        <c:axId val="61643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87591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7" Type="http://schemas.openxmlformats.org/officeDocument/2006/relationships/chart" Target="../charts/chart10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chart" Target="../charts/chart9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361949</xdr:colOff>
      <xdr:row>4</xdr:row>
      <xdr:rowOff>57148</xdr:rowOff>
    </xdr:from>
    <xdr:to>
      <xdr:col>30</xdr:col>
      <xdr:colOff>123825</xdr:colOff>
      <xdr:row>77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534B0BE-CA1F-4D6B-93C3-D8009F589D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523875</xdr:colOff>
      <xdr:row>1</xdr:row>
      <xdr:rowOff>23811</xdr:rowOff>
    </xdr:from>
    <xdr:to>
      <xdr:col>27</xdr:col>
      <xdr:colOff>0</xdr:colOff>
      <xdr:row>75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F2C85BC-F66C-49FC-8262-53597BE055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509586</xdr:colOff>
      <xdr:row>77</xdr:row>
      <xdr:rowOff>71437</xdr:rowOff>
    </xdr:from>
    <xdr:to>
      <xdr:col>22</xdr:col>
      <xdr:colOff>419099</xdr:colOff>
      <xdr:row>112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5A35C65-1BF0-43C4-9653-7EFF3756E9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0</xdr:row>
      <xdr:rowOff>76200</xdr:rowOff>
    </xdr:from>
    <xdr:to>
      <xdr:col>9</xdr:col>
      <xdr:colOff>38100</xdr:colOff>
      <xdr:row>18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82672FD-83CD-47DB-A241-E382A57CEC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247649</xdr:colOff>
      <xdr:row>18</xdr:row>
      <xdr:rowOff>180974</xdr:rowOff>
    </xdr:from>
    <xdr:to>
      <xdr:col>9</xdr:col>
      <xdr:colOff>66674</xdr:colOff>
      <xdr:row>36</xdr:row>
      <xdr:rowOff>190499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6A7D7A1-EB5E-4C1A-A828-D3B2B353FA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552449</xdr:colOff>
      <xdr:row>0</xdr:row>
      <xdr:rowOff>66674</xdr:rowOff>
    </xdr:from>
    <xdr:to>
      <xdr:col>18</xdr:col>
      <xdr:colOff>228601</xdr:colOff>
      <xdr:row>18</xdr:row>
      <xdr:rowOff>9525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2EA3FD9-2766-4B4E-AB42-AC058B5D01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514349</xdr:colOff>
      <xdr:row>18</xdr:row>
      <xdr:rowOff>190499</xdr:rowOff>
    </xdr:from>
    <xdr:to>
      <xdr:col>17</xdr:col>
      <xdr:colOff>523874</xdr:colOff>
      <xdr:row>36</xdr:row>
      <xdr:rowOff>180974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D301A63E-032D-4C3A-8937-085D491800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37</xdr:row>
      <xdr:rowOff>180975</xdr:rowOff>
    </xdr:from>
    <xdr:to>
      <xdr:col>9</xdr:col>
      <xdr:colOff>38100</xdr:colOff>
      <xdr:row>56</xdr:row>
      <xdr:rowOff>9525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7D8737E2-9A77-4132-95DC-DE71AE8627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495299</xdr:colOff>
      <xdr:row>37</xdr:row>
      <xdr:rowOff>180975</xdr:rowOff>
    </xdr:from>
    <xdr:to>
      <xdr:col>17</xdr:col>
      <xdr:colOff>561974</xdr:colOff>
      <xdr:row>56</xdr:row>
      <xdr:rowOff>9525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C1BE09E-6680-441C-AC02-9FB6E23D73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209549</xdr:colOff>
      <xdr:row>57</xdr:row>
      <xdr:rowOff>9524</xdr:rowOff>
    </xdr:from>
    <xdr:to>
      <xdr:col>9</xdr:col>
      <xdr:colOff>66674</xdr:colOff>
      <xdr:row>73</xdr:row>
      <xdr:rowOff>190499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5BC6954B-E8CA-4FFD-A0EB-6E98EDC455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73433-BD2F-4A23-B096-B6F56B5805A0}">
  <dimension ref="A1:AB25"/>
  <sheetViews>
    <sheetView workbookViewId="0">
      <selection activeCell="AB22" sqref="AB22"/>
    </sheetView>
  </sheetViews>
  <sheetFormatPr defaultRowHeight="15" x14ac:dyDescent="0.25"/>
  <cols>
    <col min="1" max="1" width="21.5703125" customWidth="1"/>
    <col min="2" max="26" width="3" bestFit="1" customWidth="1"/>
    <col min="27" max="27" width="25.5703125" style="19" customWidth="1"/>
    <col min="28" max="28" width="27.28515625" style="23" customWidth="1"/>
  </cols>
  <sheetData>
    <row r="1" spans="1:28" x14ac:dyDescent="0.25">
      <c r="A1" s="36" t="s">
        <v>0</v>
      </c>
      <c r="B1" s="38" t="s">
        <v>1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40"/>
      <c r="AA1" s="18" t="s">
        <v>82</v>
      </c>
      <c r="AB1" s="23" t="s">
        <v>88</v>
      </c>
    </row>
    <row r="2" spans="1:28" x14ac:dyDescent="0.25">
      <c r="A2" s="37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  <c r="L2" s="1">
        <v>11</v>
      </c>
      <c r="M2" s="1">
        <v>12</v>
      </c>
      <c r="N2" s="1">
        <v>13</v>
      </c>
      <c r="O2" s="1">
        <v>14</v>
      </c>
      <c r="P2" s="1">
        <v>15</v>
      </c>
      <c r="Q2" s="1">
        <v>16</v>
      </c>
      <c r="R2" s="1">
        <v>17</v>
      </c>
      <c r="S2" s="1">
        <v>18</v>
      </c>
      <c r="T2" s="1">
        <v>19</v>
      </c>
      <c r="U2" s="1">
        <v>20</v>
      </c>
      <c r="V2" s="1">
        <v>21</v>
      </c>
      <c r="W2" s="1">
        <v>22</v>
      </c>
      <c r="X2" s="1">
        <v>23</v>
      </c>
      <c r="Y2" s="1">
        <v>24</v>
      </c>
      <c r="Z2" s="1">
        <v>25</v>
      </c>
    </row>
    <row r="3" spans="1:28" x14ac:dyDescent="0.25">
      <c r="A3" s="2" t="s">
        <v>3</v>
      </c>
      <c r="B3" s="3">
        <v>20</v>
      </c>
      <c r="C3" s="4">
        <v>15</v>
      </c>
      <c r="D3" s="3">
        <v>5</v>
      </c>
      <c r="E3" s="4">
        <v>10</v>
      </c>
      <c r="F3" s="3">
        <v>20</v>
      </c>
      <c r="G3" s="4">
        <v>20</v>
      </c>
      <c r="H3" s="3">
        <v>60</v>
      </c>
      <c r="I3" s="4">
        <v>80</v>
      </c>
      <c r="J3" s="3">
        <v>60</v>
      </c>
      <c r="K3" s="4">
        <v>85</v>
      </c>
      <c r="L3" s="3">
        <v>60</v>
      </c>
      <c r="M3" s="4">
        <v>40</v>
      </c>
      <c r="N3" s="3">
        <v>25</v>
      </c>
      <c r="O3" s="4">
        <v>15</v>
      </c>
      <c r="P3" s="3">
        <v>8</v>
      </c>
      <c r="Q3" s="4">
        <v>5</v>
      </c>
      <c r="R3" s="3">
        <v>3</v>
      </c>
      <c r="S3" s="4"/>
      <c r="T3" s="3">
        <v>5</v>
      </c>
      <c r="U3" s="4">
        <v>1</v>
      </c>
      <c r="V3" s="3"/>
      <c r="W3" s="4">
        <v>3</v>
      </c>
      <c r="X3" s="3"/>
      <c r="Y3" s="4"/>
      <c r="Z3" s="3">
        <v>2</v>
      </c>
      <c r="AA3" s="19">
        <f t="shared" ref="AA3:AA22" si="0">SUM(B3:Z3)</f>
        <v>542</v>
      </c>
      <c r="AB3" s="23">
        <f>AA3/2500</f>
        <v>0.21679999999999999</v>
      </c>
    </row>
    <row r="4" spans="1:28" x14ac:dyDescent="0.25">
      <c r="A4" s="8" t="s">
        <v>15</v>
      </c>
      <c r="B4" s="3"/>
      <c r="C4" s="4">
        <v>1</v>
      </c>
      <c r="D4" s="3">
        <v>2</v>
      </c>
      <c r="E4" s="4">
        <v>1</v>
      </c>
      <c r="F4" s="3">
        <v>5</v>
      </c>
      <c r="G4" s="4">
        <v>5</v>
      </c>
      <c r="H4" s="3">
        <v>1</v>
      </c>
      <c r="I4" s="4">
        <v>1</v>
      </c>
      <c r="J4" s="3"/>
      <c r="K4" s="4">
        <v>5</v>
      </c>
      <c r="L4" s="3">
        <v>15</v>
      </c>
      <c r="M4" s="4">
        <v>10</v>
      </c>
      <c r="N4" s="3">
        <v>3</v>
      </c>
      <c r="O4" s="4"/>
      <c r="P4" s="3">
        <v>2</v>
      </c>
      <c r="Q4" s="4">
        <v>25</v>
      </c>
      <c r="R4" s="3">
        <v>65</v>
      </c>
      <c r="S4" s="4">
        <v>65</v>
      </c>
      <c r="T4" s="3">
        <v>50</v>
      </c>
      <c r="U4" s="4">
        <v>70</v>
      </c>
      <c r="V4" s="3">
        <v>50</v>
      </c>
      <c r="W4" s="4">
        <v>40</v>
      </c>
      <c r="X4" s="3">
        <v>85</v>
      </c>
      <c r="Y4" s="4">
        <v>6</v>
      </c>
      <c r="Z4" s="3">
        <v>35</v>
      </c>
      <c r="AA4" s="19">
        <f t="shared" si="0"/>
        <v>542</v>
      </c>
      <c r="AB4" s="23">
        <f t="shared" ref="AB4:AB24" si="1">AA4/2500</f>
        <v>0.21679999999999999</v>
      </c>
    </row>
    <row r="5" spans="1:28" x14ac:dyDescent="0.25">
      <c r="A5" s="2" t="s">
        <v>4</v>
      </c>
      <c r="B5" s="3"/>
      <c r="C5" s="4">
        <v>2</v>
      </c>
      <c r="D5" s="3">
        <v>3</v>
      </c>
      <c r="E5" s="4"/>
      <c r="F5" s="3"/>
      <c r="G5" s="4"/>
      <c r="H5" s="3"/>
      <c r="I5" s="4">
        <v>2</v>
      </c>
      <c r="J5" s="3">
        <v>2</v>
      </c>
      <c r="K5" s="4">
        <v>5</v>
      </c>
      <c r="L5" s="3">
        <v>3</v>
      </c>
      <c r="M5" s="4">
        <v>35</v>
      </c>
      <c r="N5" s="3">
        <v>50</v>
      </c>
      <c r="O5" s="4">
        <v>60</v>
      </c>
      <c r="P5" s="3">
        <v>65</v>
      </c>
      <c r="Q5" s="4">
        <v>58</v>
      </c>
      <c r="R5" s="3">
        <v>5</v>
      </c>
      <c r="S5" s="4">
        <v>3</v>
      </c>
      <c r="T5" s="3">
        <v>20</v>
      </c>
      <c r="U5" s="4">
        <v>3</v>
      </c>
      <c r="V5" s="3">
        <v>20</v>
      </c>
      <c r="W5" s="4">
        <v>3</v>
      </c>
      <c r="X5" s="3">
        <v>3</v>
      </c>
      <c r="Y5" s="4"/>
      <c r="Z5" s="3">
        <v>5</v>
      </c>
      <c r="AA5" s="19">
        <f t="shared" si="0"/>
        <v>347</v>
      </c>
      <c r="AB5" s="23">
        <f t="shared" si="1"/>
        <v>0.13880000000000001</v>
      </c>
    </row>
    <row r="6" spans="1:28" x14ac:dyDescent="0.25">
      <c r="A6" s="2" t="s">
        <v>11</v>
      </c>
      <c r="B6" s="3">
        <v>40</v>
      </c>
      <c r="C6" s="4">
        <v>45</v>
      </c>
      <c r="D6" s="3">
        <v>35</v>
      </c>
      <c r="E6" s="4">
        <v>35</v>
      </c>
      <c r="F6" s="3">
        <v>35</v>
      </c>
      <c r="G6" s="4">
        <v>15</v>
      </c>
      <c r="H6" s="3">
        <v>8</v>
      </c>
      <c r="I6" s="4"/>
      <c r="J6" s="3"/>
      <c r="K6" s="4"/>
      <c r="L6" s="3"/>
      <c r="M6" s="4"/>
      <c r="N6" s="3"/>
      <c r="O6" s="4"/>
      <c r="P6" s="3"/>
      <c r="Q6" s="4"/>
      <c r="R6" s="3"/>
      <c r="S6" s="4"/>
      <c r="T6" s="3"/>
      <c r="U6" s="4"/>
      <c r="V6" s="3"/>
      <c r="W6" s="4"/>
      <c r="X6" s="3"/>
      <c r="Y6" s="4"/>
      <c r="Z6" s="3"/>
      <c r="AA6" s="19">
        <f t="shared" si="0"/>
        <v>213</v>
      </c>
      <c r="AB6" s="23">
        <f t="shared" si="1"/>
        <v>8.5199999999999998E-2</v>
      </c>
    </row>
    <row r="7" spans="1:28" x14ac:dyDescent="0.25">
      <c r="A7" s="2" t="s">
        <v>2</v>
      </c>
      <c r="B7" s="3"/>
      <c r="C7" s="4"/>
      <c r="D7" s="3"/>
      <c r="E7" s="4"/>
      <c r="F7" s="3"/>
      <c r="G7" s="4"/>
      <c r="H7" s="3"/>
      <c r="I7" s="4"/>
      <c r="J7" s="3"/>
      <c r="K7" s="4"/>
      <c r="L7" s="3"/>
      <c r="M7" s="4"/>
      <c r="N7" s="3"/>
      <c r="O7" s="4"/>
      <c r="P7" s="3"/>
      <c r="Q7" s="4"/>
      <c r="R7" s="3"/>
      <c r="S7" s="4"/>
      <c r="T7" s="3">
        <v>1</v>
      </c>
      <c r="U7" s="4">
        <v>5</v>
      </c>
      <c r="V7" s="3"/>
      <c r="W7" s="4"/>
      <c r="X7" s="3">
        <v>1</v>
      </c>
      <c r="Y7" s="4">
        <v>85</v>
      </c>
      <c r="Z7" s="3">
        <v>20</v>
      </c>
      <c r="AA7" s="19">
        <f t="shared" si="0"/>
        <v>112</v>
      </c>
      <c r="AB7" s="23">
        <f t="shared" si="1"/>
        <v>4.48E-2</v>
      </c>
    </row>
    <row r="8" spans="1:28" x14ac:dyDescent="0.25">
      <c r="A8" s="2" t="s">
        <v>8</v>
      </c>
      <c r="B8" s="3"/>
      <c r="C8" s="4"/>
      <c r="D8" s="3">
        <v>2</v>
      </c>
      <c r="E8" s="4">
        <v>2</v>
      </c>
      <c r="F8" s="3"/>
      <c r="G8" s="4"/>
      <c r="H8" s="3"/>
      <c r="I8" s="4"/>
      <c r="J8" s="3"/>
      <c r="K8" s="4"/>
      <c r="L8" s="3">
        <v>3</v>
      </c>
      <c r="M8" s="4">
        <v>3</v>
      </c>
      <c r="N8" s="3">
        <v>10</v>
      </c>
      <c r="O8" s="4">
        <v>20</v>
      </c>
      <c r="P8" s="3">
        <v>15</v>
      </c>
      <c r="Q8" s="4">
        <v>10</v>
      </c>
      <c r="R8" s="3"/>
      <c r="S8" s="4"/>
      <c r="T8" s="3"/>
      <c r="U8" s="4">
        <v>5</v>
      </c>
      <c r="V8" s="3">
        <v>8</v>
      </c>
      <c r="W8" s="4">
        <v>2</v>
      </c>
      <c r="X8" s="3">
        <v>1</v>
      </c>
      <c r="Y8" s="4">
        <v>3</v>
      </c>
      <c r="Z8" s="3"/>
      <c r="AA8" s="19">
        <f t="shared" si="0"/>
        <v>84</v>
      </c>
      <c r="AB8" s="23">
        <f t="shared" si="1"/>
        <v>3.3599999999999998E-2</v>
      </c>
    </row>
    <row r="9" spans="1:28" x14ac:dyDescent="0.25">
      <c r="A9" s="5" t="s">
        <v>12</v>
      </c>
      <c r="B9" s="3"/>
      <c r="C9" s="6"/>
      <c r="D9" s="3"/>
      <c r="E9" s="6"/>
      <c r="F9" s="3">
        <v>2</v>
      </c>
      <c r="G9" s="4">
        <v>10</v>
      </c>
      <c r="H9" s="3">
        <v>3</v>
      </c>
      <c r="I9" s="4">
        <v>3</v>
      </c>
      <c r="J9" s="3"/>
      <c r="K9" s="4"/>
      <c r="L9" s="3"/>
      <c r="M9" s="4"/>
      <c r="N9" s="3"/>
      <c r="O9" s="4"/>
      <c r="P9" s="3"/>
      <c r="Q9" s="4"/>
      <c r="R9" s="3"/>
      <c r="S9" s="4"/>
      <c r="T9" s="3"/>
      <c r="U9" s="4"/>
      <c r="V9" s="3">
        <v>2</v>
      </c>
      <c r="W9" s="4">
        <v>40</v>
      </c>
      <c r="X9" s="3">
        <v>4</v>
      </c>
      <c r="Y9" s="4"/>
      <c r="Z9" s="3"/>
      <c r="AA9" s="19">
        <f t="shared" si="0"/>
        <v>64</v>
      </c>
      <c r="AB9" s="23">
        <f t="shared" si="1"/>
        <v>2.5600000000000001E-2</v>
      </c>
    </row>
    <row r="10" spans="1:28" x14ac:dyDescent="0.25">
      <c r="A10" s="5" t="s">
        <v>20</v>
      </c>
      <c r="B10" s="3"/>
      <c r="C10" s="4"/>
      <c r="D10" s="3"/>
      <c r="E10" s="4">
        <v>2</v>
      </c>
      <c r="F10" s="3">
        <v>3</v>
      </c>
      <c r="G10" s="4"/>
      <c r="H10" s="3">
        <v>10</v>
      </c>
      <c r="I10" s="4">
        <v>7</v>
      </c>
      <c r="J10" s="3">
        <v>2</v>
      </c>
      <c r="K10" s="4">
        <v>5</v>
      </c>
      <c r="L10" s="3">
        <v>3</v>
      </c>
      <c r="M10" s="4"/>
      <c r="N10" s="3"/>
      <c r="O10" s="4"/>
      <c r="P10" s="3">
        <v>10</v>
      </c>
      <c r="Q10" s="4">
        <v>2</v>
      </c>
      <c r="R10" s="3">
        <v>1</v>
      </c>
      <c r="S10" s="4"/>
      <c r="T10" s="3"/>
      <c r="U10" s="4">
        <v>2</v>
      </c>
      <c r="V10" s="3"/>
      <c r="W10" s="4">
        <v>1</v>
      </c>
      <c r="X10" s="3"/>
      <c r="Y10" s="4"/>
      <c r="Z10" s="3">
        <v>3</v>
      </c>
      <c r="AA10" s="19">
        <f t="shared" si="0"/>
        <v>51</v>
      </c>
      <c r="AB10" s="23">
        <f t="shared" si="1"/>
        <v>2.0400000000000001E-2</v>
      </c>
    </row>
    <row r="11" spans="1:28" x14ac:dyDescent="0.25">
      <c r="A11" s="2" t="s">
        <v>16</v>
      </c>
      <c r="B11" s="3"/>
      <c r="C11" s="4"/>
      <c r="D11" s="3">
        <v>5</v>
      </c>
      <c r="E11" s="4">
        <v>40</v>
      </c>
      <c r="F11" s="3"/>
      <c r="G11" s="4"/>
      <c r="H11" s="3"/>
      <c r="I11" s="4"/>
      <c r="J11" s="3"/>
      <c r="K11" s="4"/>
      <c r="L11" s="3"/>
      <c r="M11" s="4"/>
      <c r="N11" s="3"/>
      <c r="O11" s="4"/>
      <c r="P11" s="3"/>
      <c r="Q11" s="4"/>
      <c r="R11" s="3"/>
      <c r="S11" s="4"/>
      <c r="T11" s="3"/>
      <c r="U11" s="4"/>
      <c r="V11" s="3"/>
      <c r="W11" s="4"/>
      <c r="X11" s="3"/>
      <c r="Y11" s="4"/>
      <c r="Z11" s="3"/>
      <c r="AA11" s="19">
        <f t="shared" si="0"/>
        <v>45</v>
      </c>
      <c r="AB11" s="23">
        <f t="shared" si="1"/>
        <v>1.7999999999999999E-2</v>
      </c>
    </row>
    <row r="12" spans="1:28" x14ac:dyDescent="0.25">
      <c r="A12" s="2" t="s">
        <v>17</v>
      </c>
      <c r="B12" s="3">
        <v>3</v>
      </c>
      <c r="C12" s="4">
        <v>4</v>
      </c>
      <c r="D12" s="3">
        <v>2</v>
      </c>
      <c r="E12" s="4"/>
      <c r="F12" s="3"/>
      <c r="G12" s="4"/>
      <c r="H12" s="3"/>
      <c r="I12" s="4"/>
      <c r="J12" s="3"/>
      <c r="K12" s="4"/>
      <c r="L12" s="3"/>
      <c r="M12" s="4"/>
      <c r="N12" s="3"/>
      <c r="O12" s="4"/>
      <c r="P12" s="3"/>
      <c r="Q12" s="4"/>
      <c r="R12" s="3"/>
      <c r="S12" s="4"/>
      <c r="T12" s="3"/>
      <c r="U12" s="4">
        <v>3</v>
      </c>
      <c r="V12" s="3">
        <v>20</v>
      </c>
      <c r="W12" s="4"/>
      <c r="X12" s="3"/>
      <c r="Y12" s="4"/>
      <c r="Z12" s="3"/>
      <c r="AA12" s="19">
        <f t="shared" si="0"/>
        <v>32</v>
      </c>
      <c r="AB12" s="23">
        <f t="shared" si="1"/>
        <v>1.2800000000000001E-2</v>
      </c>
    </row>
    <row r="13" spans="1:28" x14ac:dyDescent="0.25">
      <c r="A13" s="2" t="s">
        <v>10</v>
      </c>
      <c r="B13" s="3">
        <v>5</v>
      </c>
      <c r="C13" s="4"/>
      <c r="D13" s="3">
        <v>1</v>
      </c>
      <c r="E13" s="4">
        <v>10</v>
      </c>
      <c r="F13" s="3">
        <v>3</v>
      </c>
      <c r="G13" s="4"/>
      <c r="H13" s="3"/>
      <c r="I13" s="4"/>
      <c r="J13" s="3"/>
      <c r="K13" s="4"/>
      <c r="L13" s="3"/>
      <c r="M13" s="4"/>
      <c r="N13" s="3"/>
      <c r="O13" s="4"/>
      <c r="P13" s="3"/>
      <c r="Q13" s="4"/>
      <c r="R13" s="3">
        <v>1</v>
      </c>
      <c r="S13" s="4">
        <v>1</v>
      </c>
      <c r="T13" s="3">
        <v>5</v>
      </c>
      <c r="U13" s="4">
        <v>5</v>
      </c>
      <c r="V13" s="3"/>
      <c r="W13" s="4"/>
      <c r="X13" s="3"/>
      <c r="Y13" s="4"/>
      <c r="Z13" s="3"/>
      <c r="AA13" s="19">
        <f t="shared" si="0"/>
        <v>31</v>
      </c>
      <c r="AB13" s="23">
        <f t="shared" si="1"/>
        <v>1.24E-2</v>
      </c>
    </row>
    <row r="14" spans="1:28" x14ac:dyDescent="0.25">
      <c r="A14" s="7" t="s">
        <v>14</v>
      </c>
      <c r="B14" s="3"/>
      <c r="C14" s="4"/>
      <c r="D14" s="3"/>
      <c r="E14" s="4"/>
      <c r="F14" s="3">
        <v>2</v>
      </c>
      <c r="G14" s="4">
        <v>23</v>
      </c>
      <c r="H14" s="3"/>
      <c r="I14" s="4"/>
      <c r="J14" s="3"/>
      <c r="K14" s="4"/>
      <c r="L14" s="3"/>
      <c r="M14" s="4"/>
      <c r="N14" s="3"/>
      <c r="O14" s="4"/>
      <c r="P14" s="3"/>
      <c r="Q14" s="4"/>
      <c r="R14" s="3"/>
      <c r="S14" s="4"/>
      <c r="T14" s="3"/>
      <c r="U14" s="4"/>
      <c r="V14" s="3"/>
      <c r="W14" s="4">
        <v>2</v>
      </c>
      <c r="X14" s="3"/>
      <c r="Y14" s="4"/>
      <c r="Z14" s="3"/>
      <c r="AA14" s="19">
        <f t="shared" si="0"/>
        <v>27</v>
      </c>
      <c r="AB14" s="23">
        <f t="shared" si="1"/>
        <v>1.0800000000000001E-2</v>
      </c>
    </row>
    <row r="15" spans="1:28" x14ac:dyDescent="0.25">
      <c r="A15" s="2" t="s">
        <v>5</v>
      </c>
      <c r="B15" s="3"/>
      <c r="C15" s="4"/>
      <c r="D15" s="3"/>
      <c r="E15" s="4"/>
      <c r="F15" s="3"/>
      <c r="G15" s="4"/>
      <c r="H15" s="3"/>
      <c r="I15" s="4"/>
      <c r="J15" s="3"/>
      <c r="K15" s="4"/>
      <c r="L15" s="3"/>
      <c r="M15" s="4"/>
      <c r="N15" s="3"/>
      <c r="O15" s="4"/>
      <c r="P15" s="3"/>
      <c r="Q15" s="4"/>
      <c r="R15" s="3"/>
      <c r="S15" s="4"/>
      <c r="T15" s="3"/>
      <c r="U15" s="4"/>
      <c r="V15" s="3"/>
      <c r="W15" s="4"/>
      <c r="X15" s="3"/>
      <c r="Y15" s="4">
        <v>5</v>
      </c>
      <c r="Z15" s="3">
        <v>13</v>
      </c>
      <c r="AA15" s="19">
        <f t="shared" si="0"/>
        <v>18</v>
      </c>
      <c r="AB15" s="23">
        <f t="shared" si="1"/>
        <v>7.1999999999999998E-3</v>
      </c>
    </row>
    <row r="16" spans="1:28" x14ac:dyDescent="0.25">
      <c r="A16" s="7" t="s">
        <v>21</v>
      </c>
      <c r="B16" s="3">
        <v>5</v>
      </c>
      <c r="C16" s="4">
        <v>2</v>
      </c>
      <c r="D16" s="3">
        <v>1</v>
      </c>
      <c r="E16" s="4"/>
      <c r="F16" s="3"/>
      <c r="G16" s="4"/>
      <c r="H16" s="3"/>
      <c r="I16" s="4"/>
      <c r="J16" s="3"/>
      <c r="K16" s="4"/>
      <c r="L16" s="3"/>
      <c r="M16" s="4"/>
      <c r="N16" s="3"/>
      <c r="O16" s="4"/>
      <c r="P16" s="3"/>
      <c r="Q16" s="4"/>
      <c r="R16" s="3"/>
      <c r="S16" s="4"/>
      <c r="T16" s="3"/>
      <c r="U16" s="4"/>
      <c r="V16" s="3"/>
      <c r="W16" s="4"/>
      <c r="X16" s="3"/>
      <c r="Y16" s="4"/>
      <c r="Z16" s="3">
        <v>2</v>
      </c>
      <c r="AA16" s="19">
        <f t="shared" si="0"/>
        <v>10</v>
      </c>
      <c r="AB16" s="23">
        <f t="shared" si="1"/>
        <v>4.0000000000000001E-3</v>
      </c>
    </row>
    <row r="17" spans="1:28" x14ac:dyDescent="0.25">
      <c r="A17" s="2" t="s">
        <v>9</v>
      </c>
      <c r="B17" s="3"/>
      <c r="C17" s="4">
        <v>2</v>
      </c>
      <c r="D17" s="3"/>
      <c r="E17" s="4"/>
      <c r="F17" s="3">
        <v>2</v>
      </c>
      <c r="G17" s="4"/>
      <c r="H17" s="3"/>
      <c r="I17" s="4">
        <v>5</v>
      </c>
      <c r="J17" s="3"/>
      <c r="K17" s="4"/>
      <c r="L17" s="3"/>
      <c r="M17" s="4"/>
      <c r="N17" s="3"/>
      <c r="O17" s="4"/>
      <c r="P17" s="3"/>
      <c r="Q17" s="4"/>
      <c r="R17" s="3"/>
      <c r="S17" s="4"/>
      <c r="T17" s="3"/>
      <c r="U17" s="4"/>
      <c r="V17" s="3"/>
      <c r="W17" s="4"/>
      <c r="X17" s="3"/>
      <c r="Y17" s="4"/>
      <c r="Z17" s="3"/>
      <c r="AA17" s="19">
        <f t="shared" si="0"/>
        <v>9</v>
      </c>
      <c r="AB17" s="23">
        <f t="shared" si="1"/>
        <v>3.5999999999999999E-3</v>
      </c>
    </row>
    <row r="18" spans="1:28" x14ac:dyDescent="0.25">
      <c r="A18" s="5" t="s">
        <v>13</v>
      </c>
      <c r="B18" s="3"/>
      <c r="C18" s="6">
        <v>2</v>
      </c>
      <c r="D18" s="3">
        <v>2</v>
      </c>
      <c r="E18" s="6"/>
      <c r="F18" s="3"/>
      <c r="G18" s="4"/>
      <c r="H18" s="3"/>
      <c r="I18" s="4"/>
      <c r="J18" s="3">
        <v>5</v>
      </c>
      <c r="K18" s="4"/>
      <c r="L18" s="3"/>
      <c r="M18" s="4"/>
      <c r="N18" s="3"/>
      <c r="O18" s="4"/>
      <c r="P18" s="3"/>
      <c r="Q18" s="4"/>
      <c r="R18" s="3"/>
      <c r="S18" s="4"/>
      <c r="T18" s="3"/>
      <c r="U18" s="4"/>
      <c r="V18" s="3"/>
      <c r="W18" s="4"/>
      <c r="X18" s="3"/>
      <c r="Y18" s="4"/>
      <c r="Z18" s="3"/>
      <c r="AA18" s="19">
        <f t="shared" si="0"/>
        <v>9</v>
      </c>
      <c r="AB18" s="23">
        <f t="shared" si="1"/>
        <v>3.5999999999999999E-3</v>
      </c>
    </row>
    <row r="19" spans="1:28" x14ac:dyDescent="0.25">
      <c r="A19" s="2" t="s">
        <v>7</v>
      </c>
      <c r="B19" s="3"/>
      <c r="C19" s="4">
        <v>5</v>
      </c>
      <c r="D19" s="3">
        <v>1</v>
      </c>
      <c r="E19" s="4"/>
      <c r="F19" s="3"/>
      <c r="G19" s="4"/>
      <c r="H19" s="3"/>
      <c r="I19" s="4"/>
      <c r="J19" s="3"/>
      <c r="K19" s="4"/>
      <c r="L19" s="3"/>
      <c r="M19" s="4"/>
      <c r="N19" s="3"/>
      <c r="O19" s="4"/>
      <c r="P19" s="3"/>
      <c r="Q19" s="4"/>
      <c r="R19" s="3"/>
      <c r="S19" s="4"/>
      <c r="T19" s="3"/>
      <c r="U19" s="4"/>
      <c r="V19" s="3"/>
      <c r="W19" s="4"/>
      <c r="X19" s="3"/>
      <c r="Y19" s="4"/>
      <c r="Z19" s="3"/>
      <c r="AA19" s="19">
        <f t="shared" si="0"/>
        <v>6</v>
      </c>
      <c r="AB19" s="23">
        <f t="shared" si="1"/>
        <v>2.3999999999999998E-3</v>
      </c>
    </row>
    <row r="20" spans="1:28" x14ac:dyDescent="0.25">
      <c r="A20" s="2" t="s">
        <v>18</v>
      </c>
      <c r="B20" s="3">
        <v>5</v>
      </c>
      <c r="C20" s="4"/>
      <c r="D20" s="3"/>
      <c r="E20" s="4"/>
      <c r="F20" s="3"/>
      <c r="G20" s="4"/>
      <c r="H20" s="3"/>
      <c r="I20" s="4"/>
      <c r="J20" s="3"/>
      <c r="K20" s="4"/>
      <c r="L20" s="3"/>
      <c r="M20" s="4"/>
      <c r="N20" s="3"/>
      <c r="O20" s="4"/>
      <c r="P20" s="3"/>
      <c r="Q20" s="4"/>
      <c r="R20" s="3"/>
      <c r="S20" s="4"/>
      <c r="T20" s="3"/>
      <c r="U20" s="4"/>
      <c r="V20" s="3"/>
      <c r="W20" s="4"/>
      <c r="X20" s="3"/>
      <c r="Y20" s="4"/>
      <c r="Z20" s="3"/>
      <c r="AA20" s="19">
        <f t="shared" si="0"/>
        <v>5</v>
      </c>
      <c r="AB20" s="23">
        <f t="shared" si="1"/>
        <v>2E-3</v>
      </c>
    </row>
    <row r="21" spans="1:28" x14ac:dyDescent="0.25">
      <c r="A21" s="2" t="s">
        <v>6</v>
      </c>
      <c r="B21" s="3"/>
      <c r="C21" s="4"/>
      <c r="D21" s="3"/>
      <c r="E21" s="4"/>
      <c r="F21" s="3"/>
      <c r="G21" s="4"/>
      <c r="H21" s="3"/>
      <c r="I21" s="4"/>
      <c r="J21" s="3"/>
      <c r="K21" s="4"/>
      <c r="L21" s="3"/>
      <c r="M21" s="4"/>
      <c r="N21" s="3">
        <v>1</v>
      </c>
      <c r="O21" s="4"/>
      <c r="P21" s="3"/>
      <c r="Q21" s="4"/>
      <c r="R21" s="3"/>
      <c r="S21" s="4"/>
      <c r="T21" s="3"/>
      <c r="U21" s="4"/>
      <c r="V21" s="3"/>
      <c r="W21" s="4"/>
      <c r="X21" s="3"/>
      <c r="Y21" s="4"/>
      <c r="Z21" s="3"/>
      <c r="AA21" s="19">
        <f t="shared" si="0"/>
        <v>1</v>
      </c>
      <c r="AB21" s="23">
        <f t="shared" si="1"/>
        <v>4.0000000000000002E-4</v>
      </c>
    </row>
    <row r="22" spans="1:28" x14ac:dyDescent="0.25">
      <c r="A22" s="7" t="s">
        <v>19</v>
      </c>
      <c r="B22" s="3"/>
      <c r="C22" s="4"/>
      <c r="D22" s="3"/>
      <c r="E22" s="4"/>
      <c r="F22" s="3"/>
      <c r="G22" s="4"/>
      <c r="H22" s="3"/>
      <c r="I22" s="4"/>
      <c r="J22" s="3"/>
      <c r="K22" s="4"/>
      <c r="L22" s="3"/>
      <c r="M22" s="4"/>
      <c r="N22" s="3"/>
      <c r="O22" s="4"/>
      <c r="P22" s="3"/>
      <c r="Q22" s="4"/>
      <c r="R22" s="3"/>
      <c r="S22" s="4"/>
      <c r="T22" s="3"/>
      <c r="U22" s="4"/>
      <c r="V22" s="3"/>
      <c r="W22" s="4">
        <v>1</v>
      </c>
      <c r="X22" s="3"/>
      <c r="Y22" s="4"/>
      <c r="Z22" s="3"/>
      <c r="AA22" s="19">
        <f t="shared" si="0"/>
        <v>1</v>
      </c>
      <c r="AB22" s="23">
        <f t="shared" si="1"/>
        <v>4.0000000000000002E-4</v>
      </c>
    </row>
    <row r="24" spans="1:28" x14ac:dyDescent="0.25">
      <c r="AA24" s="19">
        <f>SUM(AA3:AA22)</f>
        <v>2149</v>
      </c>
      <c r="AB24" s="23">
        <f t="shared" si="1"/>
        <v>0.85960000000000003</v>
      </c>
    </row>
    <row r="25" spans="1:28" x14ac:dyDescent="0.25">
      <c r="A25" t="s">
        <v>83</v>
      </c>
    </row>
  </sheetData>
  <sortState ref="A4:AA22">
    <sortCondition descending="1" ref="AA3:AA22"/>
    <sortCondition ref="A3:A22"/>
  </sortState>
  <mergeCells count="2">
    <mergeCell ref="A1:A2"/>
    <mergeCell ref="B1:Z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A69F9-0E72-4865-804D-5C2C98E9EBD7}">
  <dimension ref="A1"/>
  <sheetViews>
    <sheetView workbookViewId="0">
      <selection activeCell="U15" sqref="U15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5F53B-A357-4ACF-B839-D66ACA374512}">
  <dimension ref="A1:AB26"/>
  <sheetViews>
    <sheetView zoomScale="85" zoomScaleNormal="85" workbookViewId="0">
      <selection activeCell="AB22" sqref="AB22"/>
    </sheetView>
  </sheetViews>
  <sheetFormatPr defaultRowHeight="15" x14ac:dyDescent="0.25"/>
  <cols>
    <col min="1" max="1" width="11.5703125" bestFit="1" customWidth="1"/>
    <col min="2" max="26" width="3" bestFit="1" customWidth="1"/>
    <col min="27" max="27" width="25.5703125" style="19" customWidth="1"/>
    <col min="28" max="28" width="27.140625" style="23" customWidth="1"/>
  </cols>
  <sheetData>
    <row r="1" spans="1:28" ht="15" customHeight="1" x14ac:dyDescent="0.25">
      <c r="A1" s="41" t="s">
        <v>0</v>
      </c>
      <c r="B1" s="38" t="s">
        <v>1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40"/>
      <c r="AA1" s="18" t="s">
        <v>82</v>
      </c>
      <c r="AB1" s="23" t="s">
        <v>88</v>
      </c>
    </row>
    <row r="2" spans="1:28" x14ac:dyDescent="0.25">
      <c r="A2" s="42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  <c r="L2" s="1">
        <v>11</v>
      </c>
      <c r="M2" s="1">
        <v>12</v>
      </c>
      <c r="N2" s="1">
        <v>13</v>
      </c>
      <c r="O2" s="1">
        <v>14</v>
      </c>
      <c r="P2" s="1">
        <v>15</v>
      </c>
      <c r="Q2" s="1">
        <v>16</v>
      </c>
      <c r="R2" s="1">
        <v>17</v>
      </c>
      <c r="S2" s="1">
        <v>18</v>
      </c>
      <c r="T2" s="1">
        <v>19</v>
      </c>
      <c r="U2" s="1">
        <v>20</v>
      </c>
      <c r="V2" s="1">
        <v>21</v>
      </c>
      <c r="W2" s="1">
        <v>22</v>
      </c>
      <c r="X2" s="1">
        <v>23</v>
      </c>
      <c r="Y2" s="1">
        <v>24</v>
      </c>
      <c r="Z2" s="1">
        <v>25</v>
      </c>
    </row>
    <row r="3" spans="1:28" x14ac:dyDescent="0.25">
      <c r="A3" s="10" t="s">
        <v>15</v>
      </c>
      <c r="B3" s="3">
        <v>30</v>
      </c>
      <c r="C3" s="4"/>
      <c r="D3" s="3">
        <v>45</v>
      </c>
      <c r="E3" s="4">
        <v>40</v>
      </c>
      <c r="F3" s="3">
        <v>40</v>
      </c>
      <c r="G3" s="4">
        <v>30</v>
      </c>
      <c r="H3" s="3">
        <v>35</v>
      </c>
      <c r="I3" s="4">
        <v>10</v>
      </c>
      <c r="J3" s="3"/>
      <c r="K3" s="4">
        <v>30</v>
      </c>
      <c r="L3" s="3">
        <v>50</v>
      </c>
      <c r="M3" s="4">
        <v>40</v>
      </c>
      <c r="N3" s="3"/>
      <c r="O3" s="4">
        <v>40</v>
      </c>
      <c r="P3" s="3">
        <v>10</v>
      </c>
      <c r="Q3" s="4">
        <v>30</v>
      </c>
      <c r="R3" s="3">
        <v>15</v>
      </c>
      <c r="S3" s="4">
        <v>20</v>
      </c>
      <c r="T3" s="3">
        <v>20</v>
      </c>
      <c r="U3" s="4">
        <v>50</v>
      </c>
      <c r="V3" s="3"/>
      <c r="W3" s="4"/>
      <c r="X3" s="3"/>
      <c r="Y3" s="4"/>
      <c r="Z3" s="3"/>
      <c r="AA3" s="19">
        <f t="shared" ref="AA3:AA24" si="0">SUM(B3:Z3)</f>
        <v>535</v>
      </c>
      <c r="AB3" s="23">
        <f>AA3/2000</f>
        <v>0.26750000000000002</v>
      </c>
    </row>
    <row r="4" spans="1:28" ht="25.5" x14ac:dyDescent="0.25">
      <c r="A4" s="9" t="s">
        <v>22</v>
      </c>
      <c r="B4" s="3">
        <v>2</v>
      </c>
      <c r="C4" s="4"/>
      <c r="D4" s="3">
        <v>13</v>
      </c>
      <c r="E4" s="4">
        <v>3</v>
      </c>
      <c r="F4" s="3">
        <v>2</v>
      </c>
      <c r="G4" s="4">
        <v>20</v>
      </c>
      <c r="H4" s="3">
        <v>30</v>
      </c>
      <c r="I4" s="4">
        <v>20</v>
      </c>
      <c r="J4" s="3">
        <v>60</v>
      </c>
      <c r="K4" s="4">
        <v>10</v>
      </c>
      <c r="L4" s="3">
        <v>15</v>
      </c>
      <c r="M4" s="4">
        <v>8</v>
      </c>
      <c r="N4" s="3">
        <v>35</v>
      </c>
      <c r="O4" s="4">
        <v>10</v>
      </c>
      <c r="P4" s="3">
        <v>25</v>
      </c>
      <c r="Q4" s="4">
        <v>15</v>
      </c>
      <c r="R4" s="3">
        <v>10</v>
      </c>
      <c r="S4" s="4">
        <v>15</v>
      </c>
      <c r="T4" s="3">
        <v>45</v>
      </c>
      <c r="U4" s="4">
        <v>30</v>
      </c>
      <c r="V4" s="3"/>
      <c r="W4" s="4"/>
      <c r="X4" s="3"/>
      <c r="Y4" s="4"/>
      <c r="Z4" s="3"/>
      <c r="AA4" s="19">
        <f t="shared" si="0"/>
        <v>368</v>
      </c>
      <c r="AB4" s="23">
        <f t="shared" ref="AB4:AB24" si="1">AA4/2000</f>
        <v>0.184</v>
      </c>
    </row>
    <row r="5" spans="1:28" ht="25.5" x14ac:dyDescent="0.25">
      <c r="A5" s="9" t="s">
        <v>33</v>
      </c>
      <c r="B5" s="3">
        <v>1</v>
      </c>
      <c r="C5" s="4">
        <v>15</v>
      </c>
      <c r="D5" s="3">
        <v>15</v>
      </c>
      <c r="E5" s="4">
        <v>15</v>
      </c>
      <c r="F5" s="3">
        <v>4</v>
      </c>
      <c r="G5" s="4">
        <v>15</v>
      </c>
      <c r="H5" s="3">
        <v>30</v>
      </c>
      <c r="I5" s="4">
        <v>15</v>
      </c>
      <c r="J5" s="3">
        <v>20</v>
      </c>
      <c r="K5" s="4"/>
      <c r="L5" s="3"/>
      <c r="M5" s="4">
        <v>5</v>
      </c>
      <c r="N5" s="3">
        <v>10</v>
      </c>
      <c r="O5" s="4">
        <v>10</v>
      </c>
      <c r="P5" s="3">
        <v>10</v>
      </c>
      <c r="Q5" s="4">
        <v>30</v>
      </c>
      <c r="R5" s="3">
        <v>40</v>
      </c>
      <c r="S5" s="4">
        <v>20</v>
      </c>
      <c r="T5" s="3"/>
      <c r="U5" s="4">
        <v>3</v>
      </c>
      <c r="V5" s="3"/>
      <c r="W5" s="4"/>
      <c r="X5" s="3"/>
      <c r="Y5" s="4"/>
      <c r="Z5" s="3"/>
      <c r="AA5" s="19">
        <f t="shared" si="0"/>
        <v>258</v>
      </c>
      <c r="AB5" s="23">
        <f t="shared" si="1"/>
        <v>0.129</v>
      </c>
    </row>
    <row r="6" spans="1:28" ht="25.5" x14ac:dyDescent="0.25">
      <c r="A6" s="9" t="s">
        <v>37</v>
      </c>
      <c r="B6" s="3">
        <v>10</v>
      </c>
      <c r="C6" s="4">
        <v>35</v>
      </c>
      <c r="D6" s="3">
        <v>20</v>
      </c>
      <c r="E6" s="4">
        <v>10</v>
      </c>
      <c r="F6" s="3"/>
      <c r="G6" s="4"/>
      <c r="H6" s="3"/>
      <c r="I6" s="4"/>
      <c r="J6" s="3"/>
      <c r="K6" s="4">
        <v>50</v>
      </c>
      <c r="L6" s="3"/>
      <c r="M6" s="4">
        <v>7</v>
      </c>
      <c r="N6" s="3">
        <v>20</v>
      </c>
      <c r="O6" s="4">
        <v>5</v>
      </c>
      <c r="P6" s="3">
        <v>5</v>
      </c>
      <c r="Q6" s="4">
        <v>1</v>
      </c>
      <c r="R6" s="3">
        <v>8</v>
      </c>
      <c r="S6" s="4">
        <v>7</v>
      </c>
      <c r="T6" s="3">
        <v>5</v>
      </c>
      <c r="U6" s="4"/>
      <c r="V6" s="3"/>
      <c r="W6" s="4"/>
      <c r="X6" s="3"/>
      <c r="Y6" s="4"/>
      <c r="Z6" s="3"/>
      <c r="AA6" s="19">
        <f t="shared" si="0"/>
        <v>183</v>
      </c>
      <c r="AB6" s="23">
        <f t="shared" si="1"/>
        <v>9.1499999999999998E-2</v>
      </c>
    </row>
    <row r="7" spans="1:28" ht="25.5" x14ac:dyDescent="0.25">
      <c r="A7" s="9" t="s">
        <v>34</v>
      </c>
      <c r="B7" s="3">
        <v>1</v>
      </c>
      <c r="C7" s="4">
        <v>30</v>
      </c>
      <c r="D7" s="3"/>
      <c r="E7" s="4"/>
      <c r="F7" s="3"/>
      <c r="G7" s="4"/>
      <c r="H7" s="3"/>
      <c r="I7" s="4">
        <v>50</v>
      </c>
      <c r="J7" s="3"/>
      <c r="K7" s="4"/>
      <c r="L7" s="3"/>
      <c r="M7" s="4"/>
      <c r="N7" s="3"/>
      <c r="O7" s="4">
        <v>1</v>
      </c>
      <c r="P7" s="3"/>
      <c r="Q7" s="4"/>
      <c r="R7" s="3"/>
      <c r="S7" s="4"/>
      <c r="T7" s="3">
        <v>1</v>
      </c>
      <c r="U7" s="4"/>
      <c r="V7" s="3"/>
      <c r="W7" s="4"/>
      <c r="X7" s="3"/>
      <c r="Y7" s="4"/>
      <c r="Z7" s="3"/>
      <c r="AA7" s="19">
        <f t="shared" si="0"/>
        <v>83</v>
      </c>
      <c r="AB7" s="23">
        <f t="shared" si="1"/>
        <v>4.1500000000000002E-2</v>
      </c>
    </row>
    <row r="8" spans="1:28" ht="25.5" x14ac:dyDescent="0.25">
      <c r="A8" s="9" t="s">
        <v>28</v>
      </c>
      <c r="B8" s="3"/>
      <c r="C8" s="4"/>
      <c r="D8" s="3"/>
      <c r="E8" s="4"/>
      <c r="F8" s="3">
        <v>15</v>
      </c>
      <c r="G8" s="4">
        <v>2</v>
      </c>
      <c r="H8" s="3"/>
      <c r="I8" s="4"/>
      <c r="J8" s="3"/>
      <c r="K8" s="4"/>
      <c r="L8" s="3"/>
      <c r="M8" s="4">
        <v>2</v>
      </c>
      <c r="N8" s="3">
        <v>8</v>
      </c>
      <c r="O8" s="4">
        <v>20</v>
      </c>
      <c r="P8" s="3">
        <v>25</v>
      </c>
      <c r="Q8" s="4"/>
      <c r="R8" s="3"/>
      <c r="S8" s="4"/>
      <c r="T8" s="3">
        <v>5</v>
      </c>
      <c r="U8" s="4">
        <v>3</v>
      </c>
      <c r="V8" s="3"/>
      <c r="W8" s="4"/>
      <c r="X8" s="3"/>
      <c r="Y8" s="4"/>
      <c r="Z8" s="3"/>
      <c r="AA8" s="19">
        <f t="shared" si="0"/>
        <v>80</v>
      </c>
      <c r="AB8" s="23">
        <f t="shared" si="1"/>
        <v>0.04</v>
      </c>
    </row>
    <row r="9" spans="1:28" ht="25.5" x14ac:dyDescent="0.25">
      <c r="A9" s="9" t="s">
        <v>27</v>
      </c>
      <c r="B9" s="3"/>
      <c r="C9" s="4"/>
      <c r="D9" s="3">
        <v>3</v>
      </c>
      <c r="E9" s="4">
        <v>2</v>
      </c>
      <c r="F9" s="3"/>
      <c r="G9" s="4"/>
      <c r="H9" s="3">
        <v>1</v>
      </c>
      <c r="I9" s="4">
        <v>1</v>
      </c>
      <c r="J9" s="3"/>
      <c r="K9" s="4"/>
      <c r="L9" s="3">
        <v>20</v>
      </c>
      <c r="M9" s="4">
        <v>20</v>
      </c>
      <c r="N9" s="3"/>
      <c r="O9" s="4"/>
      <c r="P9" s="3">
        <v>3</v>
      </c>
      <c r="Q9" s="4">
        <v>3</v>
      </c>
      <c r="R9" s="3">
        <v>5</v>
      </c>
      <c r="S9" s="4">
        <v>10</v>
      </c>
      <c r="T9" s="3"/>
      <c r="U9" s="4"/>
      <c r="V9" s="3"/>
      <c r="W9" s="4"/>
      <c r="X9" s="3"/>
      <c r="Y9" s="4"/>
      <c r="Z9" s="3"/>
      <c r="AA9" s="19">
        <f t="shared" si="0"/>
        <v>68</v>
      </c>
      <c r="AB9" s="23">
        <f t="shared" si="1"/>
        <v>3.4000000000000002E-2</v>
      </c>
    </row>
    <row r="10" spans="1:28" ht="25.5" x14ac:dyDescent="0.25">
      <c r="A10" s="9" t="s">
        <v>30</v>
      </c>
      <c r="B10" s="3">
        <v>15</v>
      </c>
      <c r="C10" s="4">
        <v>15</v>
      </c>
      <c r="D10" s="3">
        <v>1</v>
      </c>
      <c r="E10" s="4">
        <v>3</v>
      </c>
      <c r="F10" s="3">
        <v>2</v>
      </c>
      <c r="G10" s="4"/>
      <c r="H10" s="3"/>
      <c r="I10" s="4">
        <v>2</v>
      </c>
      <c r="J10" s="3">
        <v>5</v>
      </c>
      <c r="K10" s="4">
        <v>2</v>
      </c>
      <c r="L10" s="3">
        <v>2</v>
      </c>
      <c r="M10" s="4">
        <v>5</v>
      </c>
      <c r="N10" s="3">
        <v>3</v>
      </c>
      <c r="O10" s="4">
        <v>5</v>
      </c>
      <c r="P10" s="3">
        <v>1</v>
      </c>
      <c r="Q10" s="4"/>
      <c r="R10" s="3"/>
      <c r="S10" s="4">
        <v>2</v>
      </c>
      <c r="T10" s="3">
        <v>1</v>
      </c>
      <c r="U10" s="4"/>
      <c r="V10" s="3"/>
      <c r="W10" s="4"/>
      <c r="X10" s="3"/>
      <c r="Y10" s="4"/>
      <c r="Z10" s="3"/>
      <c r="AA10" s="19">
        <f t="shared" si="0"/>
        <v>64</v>
      </c>
      <c r="AB10" s="23">
        <f t="shared" si="1"/>
        <v>3.2000000000000001E-2</v>
      </c>
    </row>
    <row r="11" spans="1:28" ht="25.5" x14ac:dyDescent="0.25">
      <c r="A11" s="9" t="s">
        <v>23</v>
      </c>
      <c r="B11" s="3"/>
      <c r="C11" s="4"/>
      <c r="D11" s="3"/>
      <c r="E11" s="4">
        <v>1</v>
      </c>
      <c r="F11" s="3"/>
      <c r="G11" s="4"/>
      <c r="H11" s="3"/>
      <c r="I11" s="4"/>
      <c r="J11" s="3"/>
      <c r="K11" s="4"/>
      <c r="L11" s="3"/>
      <c r="M11" s="4"/>
      <c r="N11" s="3"/>
      <c r="O11" s="4">
        <v>1</v>
      </c>
      <c r="P11" s="3"/>
      <c r="Q11" s="4">
        <v>3</v>
      </c>
      <c r="R11" s="3">
        <v>1</v>
      </c>
      <c r="S11" s="4">
        <v>10</v>
      </c>
      <c r="T11" s="3">
        <v>10</v>
      </c>
      <c r="U11" s="4"/>
      <c r="V11" s="3"/>
      <c r="W11" s="4"/>
      <c r="X11" s="3"/>
      <c r="Y11" s="4"/>
      <c r="Z11" s="3"/>
      <c r="AA11" s="19">
        <f t="shared" si="0"/>
        <v>26</v>
      </c>
      <c r="AB11" s="23">
        <f t="shared" si="1"/>
        <v>1.2999999999999999E-2</v>
      </c>
    </row>
    <row r="12" spans="1:28" ht="51" x14ac:dyDescent="0.25">
      <c r="A12" s="15" t="s">
        <v>38</v>
      </c>
      <c r="B12" s="12"/>
      <c r="C12" s="13"/>
      <c r="D12" s="12"/>
      <c r="E12" s="13"/>
      <c r="F12" s="12"/>
      <c r="G12" s="13"/>
      <c r="H12" s="12"/>
      <c r="I12" s="13"/>
      <c r="J12" s="12"/>
      <c r="K12" s="13"/>
      <c r="L12" s="12"/>
      <c r="M12" s="13"/>
      <c r="N12" s="12">
        <v>5</v>
      </c>
      <c r="O12" s="13">
        <v>1</v>
      </c>
      <c r="P12" s="12"/>
      <c r="Q12" s="13">
        <v>1</v>
      </c>
      <c r="R12" s="12">
        <v>15</v>
      </c>
      <c r="S12" s="13"/>
      <c r="T12" s="12"/>
      <c r="U12" s="13"/>
      <c r="V12" s="12"/>
      <c r="W12" s="13"/>
      <c r="X12" s="12"/>
      <c r="Y12" s="13"/>
      <c r="Z12" s="12"/>
      <c r="AA12" s="19">
        <f t="shared" si="0"/>
        <v>22</v>
      </c>
      <c r="AB12" s="23">
        <f t="shared" si="1"/>
        <v>1.0999999999999999E-2</v>
      </c>
    </row>
    <row r="13" spans="1:28" ht="25.5" x14ac:dyDescent="0.25">
      <c r="A13" s="9" t="s">
        <v>24</v>
      </c>
      <c r="B13" s="3">
        <v>1</v>
      </c>
      <c r="C13" s="4">
        <v>1</v>
      </c>
      <c r="D13" s="3"/>
      <c r="E13" s="4"/>
      <c r="F13" s="3"/>
      <c r="G13" s="4"/>
      <c r="H13" s="3"/>
      <c r="I13" s="4"/>
      <c r="J13" s="3"/>
      <c r="K13" s="4"/>
      <c r="L13" s="3"/>
      <c r="M13" s="4"/>
      <c r="N13" s="3">
        <v>15</v>
      </c>
      <c r="O13" s="4"/>
      <c r="P13" s="3"/>
      <c r="Q13" s="4"/>
      <c r="R13" s="3"/>
      <c r="S13" s="4"/>
      <c r="T13" s="3"/>
      <c r="U13" s="4">
        <v>2</v>
      </c>
      <c r="V13" s="3"/>
      <c r="W13" s="4"/>
      <c r="X13" s="3"/>
      <c r="Y13" s="4"/>
      <c r="Z13" s="3"/>
      <c r="AA13" s="19">
        <f t="shared" si="0"/>
        <v>19</v>
      </c>
      <c r="AB13" s="23">
        <f t="shared" si="1"/>
        <v>9.4999999999999998E-3</v>
      </c>
    </row>
    <row r="14" spans="1:28" ht="25.5" x14ac:dyDescent="0.25">
      <c r="A14" s="9" t="s">
        <v>26</v>
      </c>
      <c r="B14" s="3"/>
      <c r="C14" s="4"/>
      <c r="D14" s="3"/>
      <c r="E14" s="4"/>
      <c r="F14" s="3"/>
      <c r="G14" s="4"/>
      <c r="H14" s="3"/>
      <c r="I14" s="4"/>
      <c r="J14" s="3"/>
      <c r="K14" s="4">
        <v>5</v>
      </c>
      <c r="L14" s="3"/>
      <c r="M14" s="4">
        <v>5</v>
      </c>
      <c r="N14" s="3"/>
      <c r="O14" s="4"/>
      <c r="P14" s="3"/>
      <c r="Q14" s="4"/>
      <c r="R14" s="3"/>
      <c r="S14" s="4"/>
      <c r="T14" s="3"/>
      <c r="U14" s="4"/>
      <c r="V14" s="3"/>
      <c r="W14" s="4"/>
      <c r="X14" s="3"/>
      <c r="Y14" s="4"/>
      <c r="Z14" s="3"/>
      <c r="AA14" s="19">
        <f t="shared" si="0"/>
        <v>10</v>
      </c>
      <c r="AB14" s="23">
        <f t="shared" si="1"/>
        <v>5.0000000000000001E-3</v>
      </c>
    </row>
    <row r="15" spans="1:28" ht="25.5" x14ac:dyDescent="0.25">
      <c r="A15" s="9" t="s">
        <v>31</v>
      </c>
      <c r="B15" s="3"/>
      <c r="C15" s="4"/>
      <c r="D15" s="3">
        <v>2</v>
      </c>
      <c r="E15" s="4">
        <v>5</v>
      </c>
      <c r="F15" s="3"/>
      <c r="G15" s="4"/>
      <c r="H15" s="3"/>
      <c r="I15" s="4"/>
      <c r="J15" s="3"/>
      <c r="K15" s="4"/>
      <c r="L15" s="3"/>
      <c r="M15" s="4"/>
      <c r="N15" s="3"/>
      <c r="O15" s="4"/>
      <c r="P15" s="3"/>
      <c r="Q15" s="4"/>
      <c r="R15" s="3">
        <v>2</v>
      </c>
      <c r="S15" s="4"/>
      <c r="T15" s="3"/>
      <c r="U15" s="4"/>
      <c r="V15" s="3"/>
      <c r="W15" s="4"/>
      <c r="X15" s="3"/>
      <c r="Y15" s="4"/>
      <c r="Z15" s="3"/>
      <c r="AA15" s="19">
        <f t="shared" si="0"/>
        <v>9</v>
      </c>
      <c r="AB15" s="23">
        <f t="shared" si="1"/>
        <v>4.4999999999999997E-3</v>
      </c>
    </row>
    <row r="16" spans="1:28" ht="25.5" x14ac:dyDescent="0.25">
      <c r="A16" s="9" t="s">
        <v>32</v>
      </c>
      <c r="B16" s="3"/>
      <c r="C16" s="4"/>
      <c r="D16" s="3"/>
      <c r="E16" s="4">
        <v>1</v>
      </c>
      <c r="F16" s="3">
        <v>2</v>
      </c>
      <c r="G16" s="4"/>
      <c r="H16" s="3"/>
      <c r="I16" s="4">
        <v>1</v>
      </c>
      <c r="J16" s="3"/>
      <c r="K16" s="4"/>
      <c r="L16" s="3"/>
      <c r="M16" s="4"/>
      <c r="N16" s="3"/>
      <c r="O16" s="4"/>
      <c r="P16" s="3"/>
      <c r="Q16" s="4"/>
      <c r="R16" s="3"/>
      <c r="S16" s="4"/>
      <c r="T16" s="3"/>
      <c r="U16" s="4"/>
      <c r="V16" s="3"/>
      <c r="W16" s="4"/>
      <c r="X16" s="3"/>
      <c r="Y16" s="4"/>
      <c r="Z16" s="3"/>
      <c r="AA16" s="19">
        <f t="shared" si="0"/>
        <v>4</v>
      </c>
      <c r="AB16" s="23">
        <f t="shared" si="1"/>
        <v>2E-3</v>
      </c>
    </row>
    <row r="17" spans="1:28" ht="25.5" x14ac:dyDescent="0.25">
      <c r="A17" s="9" t="s">
        <v>3</v>
      </c>
      <c r="B17" s="3"/>
      <c r="C17" s="4">
        <v>1</v>
      </c>
      <c r="D17" s="3"/>
      <c r="E17" s="4">
        <v>1</v>
      </c>
      <c r="F17" s="3">
        <v>1</v>
      </c>
      <c r="G17" s="4"/>
      <c r="H17" s="3"/>
      <c r="I17" s="4"/>
      <c r="J17" s="3"/>
      <c r="K17" s="4"/>
      <c r="L17" s="3"/>
      <c r="M17" s="4"/>
      <c r="N17" s="3"/>
      <c r="O17" s="4"/>
      <c r="P17" s="3"/>
      <c r="Q17" s="4"/>
      <c r="R17" s="3"/>
      <c r="S17" s="4"/>
      <c r="T17" s="3"/>
      <c r="U17" s="4"/>
      <c r="V17" s="3"/>
      <c r="W17" s="4"/>
      <c r="X17" s="3"/>
      <c r="Y17" s="4"/>
      <c r="Z17" s="3"/>
      <c r="AA17" s="19">
        <f t="shared" si="0"/>
        <v>3</v>
      </c>
      <c r="AB17" s="23">
        <f t="shared" si="1"/>
        <v>1.5E-3</v>
      </c>
    </row>
    <row r="18" spans="1:28" ht="25.5" x14ac:dyDescent="0.25">
      <c r="A18" s="9" t="s">
        <v>29</v>
      </c>
      <c r="B18" s="3"/>
      <c r="C18" s="6"/>
      <c r="D18" s="3"/>
      <c r="E18" s="6"/>
      <c r="F18" s="3"/>
      <c r="G18" s="4"/>
      <c r="H18" s="3"/>
      <c r="I18" s="4"/>
      <c r="J18" s="3"/>
      <c r="K18" s="4"/>
      <c r="L18" s="3">
        <v>1</v>
      </c>
      <c r="M18" s="4"/>
      <c r="N18" s="3"/>
      <c r="O18" s="4"/>
      <c r="P18" s="3"/>
      <c r="Q18" s="4">
        <v>1</v>
      </c>
      <c r="R18" s="3"/>
      <c r="S18" s="4"/>
      <c r="T18" s="3"/>
      <c r="U18" s="4">
        <v>1</v>
      </c>
      <c r="V18" s="3"/>
      <c r="W18" s="4"/>
      <c r="X18" s="3"/>
      <c r="Y18" s="4"/>
      <c r="Z18" s="3"/>
      <c r="AA18" s="19">
        <f t="shared" si="0"/>
        <v>3</v>
      </c>
      <c r="AB18" s="23">
        <f t="shared" si="1"/>
        <v>1.5E-3</v>
      </c>
    </row>
    <row r="19" spans="1:28" ht="25.5" x14ac:dyDescent="0.25">
      <c r="A19" s="9" t="s">
        <v>13</v>
      </c>
      <c r="B19" s="3">
        <v>2</v>
      </c>
      <c r="C19" s="6"/>
      <c r="D19" s="3"/>
      <c r="E19" s="6"/>
      <c r="F19" s="3"/>
      <c r="G19" s="4"/>
      <c r="H19" s="3"/>
      <c r="I19" s="4"/>
      <c r="J19" s="3"/>
      <c r="K19" s="4"/>
      <c r="L19" s="3"/>
      <c r="M19" s="4">
        <v>1</v>
      </c>
      <c r="N19" s="3"/>
      <c r="O19" s="4"/>
      <c r="P19" s="3"/>
      <c r="Q19" s="4"/>
      <c r="R19" s="3"/>
      <c r="S19" s="4"/>
      <c r="T19" s="3"/>
      <c r="U19" s="4"/>
      <c r="V19" s="3"/>
      <c r="W19" s="4"/>
      <c r="X19" s="3"/>
      <c r="Y19" s="4"/>
      <c r="Z19" s="3"/>
      <c r="AA19" s="19">
        <f t="shared" si="0"/>
        <v>3</v>
      </c>
      <c r="AB19" s="23">
        <f t="shared" si="1"/>
        <v>1.5E-3</v>
      </c>
    </row>
    <row r="20" spans="1:28" ht="25.5" x14ac:dyDescent="0.25">
      <c r="A20" s="9" t="s">
        <v>35</v>
      </c>
      <c r="B20" s="3"/>
      <c r="C20" s="4"/>
      <c r="D20" s="3"/>
      <c r="E20" s="4"/>
      <c r="F20" s="3"/>
      <c r="G20" s="4"/>
      <c r="H20" s="3"/>
      <c r="I20" s="4"/>
      <c r="J20" s="3"/>
      <c r="K20" s="4"/>
      <c r="L20" s="3">
        <v>1</v>
      </c>
      <c r="M20" s="4"/>
      <c r="N20" s="3"/>
      <c r="O20" s="4"/>
      <c r="P20" s="3"/>
      <c r="Q20" s="4"/>
      <c r="R20" s="3"/>
      <c r="S20" s="4"/>
      <c r="T20" s="3"/>
      <c r="U20" s="4">
        <v>2</v>
      </c>
      <c r="V20" s="3"/>
      <c r="W20" s="4"/>
      <c r="X20" s="3"/>
      <c r="Y20" s="4"/>
      <c r="Z20" s="3"/>
      <c r="AA20" s="19">
        <f t="shared" si="0"/>
        <v>3</v>
      </c>
      <c r="AB20" s="23">
        <f t="shared" si="1"/>
        <v>1.5E-3</v>
      </c>
    </row>
    <row r="21" spans="1:28" x14ac:dyDescent="0.25">
      <c r="A21" s="9" t="s">
        <v>40</v>
      </c>
      <c r="B21" s="3"/>
      <c r="C21" s="4"/>
      <c r="D21" s="3"/>
      <c r="E21" s="4"/>
      <c r="F21" s="3"/>
      <c r="G21" s="4"/>
      <c r="H21" s="3"/>
      <c r="I21" s="4"/>
      <c r="J21" s="3"/>
      <c r="K21" s="4"/>
      <c r="L21" s="3"/>
      <c r="M21" s="4"/>
      <c r="N21" s="3"/>
      <c r="O21" s="4"/>
      <c r="P21" s="3"/>
      <c r="Q21" s="4"/>
      <c r="R21" s="3"/>
      <c r="S21" s="4"/>
      <c r="T21" s="3"/>
      <c r="U21" s="4">
        <v>2</v>
      </c>
      <c r="V21" s="3"/>
      <c r="W21" s="4"/>
      <c r="X21" s="3"/>
      <c r="Y21" s="4"/>
      <c r="Z21" s="3"/>
      <c r="AA21" s="19">
        <f t="shared" si="0"/>
        <v>2</v>
      </c>
      <c r="AB21" s="23">
        <f t="shared" si="1"/>
        <v>1E-3</v>
      </c>
    </row>
    <row r="22" spans="1:28" ht="26.25" thickBot="1" x14ac:dyDescent="0.3">
      <c r="A22" s="14" t="s">
        <v>25</v>
      </c>
      <c r="B22" s="3"/>
      <c r="C22" s="4"/>
      <c r="D22" s="3"/>
      <c r="E22" s="4"/>
      <c r="F22" s="3"/>
      <c r="G22" s="4"/>
      <c r="H22" s="3"/>
      <c r="I22" s="4"/>
      <c r="J22" s="3"/>
      <c r="K22" s="4"/>
      <c r="L22" s="3"/>
      <c r="M22" s="4"/>
      <c r="N22" s="3"/>
      <c r="O22" s="4"/>
      <c r="P22" s="3"/>
      <c r="Q22" s="4"/>
      <c r="R22" s="3"/>
      <c r="S22" s="4"/>
      <c r="T22" s="3"/>
      <c r="U22" s="4">
        <v>1</v>
      </c>
      <c r="V22" s="3"/>
      <c r="W22" s="4"/>
      <c r="X22" s="3"/>
      <c r="Y22" s="4"/>
      <c r="Z22" s="3"/>
      <c r="AA22" s="19">
        <f t="shared" si="0"/>
        <v>1</v>
      </c>
      <c r="AB22" s="23">
        <f t="shared" si="1"/>
        <v>5.0000000000000001E-4</v>
      </c>
    </row>
    <row r="23" spans="1:28" ht="25.5" x14ac:dyDescent="0.25">
      <c r="A23" s="9" t="s">
        <v>36</v>
      </c>
      <c r="B23" s="3"/>
      <c r="C23" s="4"/>
      <c r="D23" s="3"/>
      <c r="E23" s="4"/>
      <c r="F23" s="3"/>
      <c r="G23" s="4"/>
      <c r="H23" s="3"/>
      <c r="I23" s="4"/>
      <c r="J23" s="3"/>
      <c r="K23" s="4"/>
      <c r="L23" s="3">
        <v>1</v>
      </c>
      <c r="M23" s="4"/>
      <c r="N23" s="3"/>
      <c r="O23" s="4"/>
      <c r="P23" s="3"/>
      <c r="Q23" s="4"/>
      <c r="R23" s="3"/>
      <c r="S23" s="4"/>
      <c r="T23" s="3"/>
      <c r="U23" s="4"/>
      <c r="V23" s="3"/>
      <c r="W23" s="4"/>
      <c r="X23" s="3"/>
      <c r="Y23" s="4"/>
      <c r="Z23" s="3"/>
      <c r="AA23" s="19">
        <f t="shared" si="0"/>
        <v>1</v>
      </c>
      <c r="AB23" s="23">
        <f t="shared" si="1"/>
        <v>5.0000000000000001E-4</v>
      </c>
    </row>
    <row r="24" spans="1:28" ht="25.5" x14ac:dyDescent="0.25">
      <c r="A24" s="9" t="s">
        <v>39</v>
      </c>
      <c r="B24" s="3"/>
      <c r="C24" s="4"/>
      <c r="D24" s="3"/>
      <c r="E24" s="4"/>
      <c r="F24" s="3"/>
      <c r="G24" s="4"/>
      <c r="H24" s="3"/>
      <c r="I24" s="4"/>
      <c r="J24" s="3"/>
      <c r="K24" s="4"/>
      <c r="L24" s="3"/>
      <c r="M24" s="4"/>
      <c r="N24" s="3"/>
      <c r="O24" s="4"/>
      <c r="P24" s="3"/>
      <c r="Q24" s="4"/>
      <c r="R24" s="3"/>
      <c r="S24" s="4"/>
      <c r="T24" s="3"/>
      <c r="U24" s="4">
        <v>1</v>
      </c>
      <c r="V24" s="3"/>
      <c r="W24" s="4"/>
      <c r="X24" s="3"/>
      <c r="Y24" s="4"/>
      <c r="Z24" s="3"/>
      <c r="AA24" s="19">
        <f t="shared" si="0"/>
        <v>1</v>
      </c>
      <c r="AB24" s="23">
        <f t="shared" si="1"/>
        <v>5.0000000000000001E-4</v>
      </c>
    </row>
    <row r="26" spans="1:28" x14ac:dyDescent="0.25">
      <c r="AA26" s="19">
        <f>SUM(AA3:AA24)</f>
        <v>1746</v>
      </c>
      <c r="AB26" s="23">
        <f>SUM(AB3:AB24)</f>
        <v>0.87299999999999967</v>
      </c>
    </row>
  </sheetData>
  <sortState ref="A4:AA24">
    <sortCondition descending="1" ref="AA3:AA24"/>
    <sortCondition ref="A3:A24"/>
  </sortState>
  <mergeCells count="2">
    <mergeCell ref="A1:A2"/>
    <mergeCell ref="B1:Z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61A57-1B1C-4581-AF55-772667A71C3C}">
  <dimension ref="A1:AB31"/>
  <sheetViews>
    <sheetView topLeftCell="A13" workbookViewId="0">
      <selection activeCell="AB18" sqref="AB18"/>
    </sheetView>
  </sheetViews>
  <sheetFormatPr defaultRowHeight="15" x14ac:dyDescent="0.25"/>
  <cols>
    <col min="1" max="1" width="11.5703125" bestFit="1" customWidth="1"/>
    <col min="2" max="26" width="3" bestFit="1" customWidth="1"/>
    <col min="27" max="27" width="25.5703125" style="19" customWidth="1"/>
    <col min="28" max="28" width="27.42578125" style="23" customWidth="1"/>
  </cols>
  <sheetData>
    <row r="1" spans="1:28" x14ac:dyDescent="0.25">
      <c r="A1" s="41" t="s">
        <v>0</v>
      </c>
      <c r="B1" s="38" t="s">
        <v>1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40"/>
      <c r="AA1" s="18" t="s">
        <v>82</v>
      </c>
      <c r="AB1" s="23" t="s">
        <v>88</v>
      </c>
    </row>
    <row r="2" spans="1:28" x14ac:dyDescent="0.25">
      <c r="A2" s="42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  <c r="L2" s="1">
        <v>11</v>
      </c>
      <c r="M2" s="1">
        <v>12</v>
      </c>
      <c r="N2" s="1">
        <v>13</v>
      </c>
      <c r="O2" s="1">
        <v>14</v>
      </c>
      <c r="P2" s="1">
        <v>15</v>
      </c>
      <c r="Q2" s="1">
        <v>16</v>
      </c>
      <c r="R2" s="1">
        <v>17</v>
      </c>
      <c r="S2" s="1">
        <v>18</v>
      </c>
      <c r="T2" s="1">
        <v>19</v>
      </c>
      <c r="U2" s="1">
        <v>20</v>
      </c>
      <c r="V2" s="1">
        <v>21</v>
      </c>
      <c r="W2" s="1">
        <v>22</v>
      </c>
      <c r="X2" s="1">
        <v>23</v>
      </c>
      <c r="Y2" s="1">
        <v>24</v>
      </c>
      <c r="Z2" s="1">
        <v>25</v>
      </c>
    </row>
    <row r="3" spans="1:28" x14ac:dyDescent="0.25">
      <c r="A3" s="10" t="s">
        <v>15</v>
      </c>
      <c r="B3" s="3">
        <v>2</v>
      </c>
      <c r="C3" s="4">
        <v>20</v>
      </c>
      <c r="D3" s="3">
        <v>15</v>
      </c>
      <c r="E3" s="4">
        <v>15</v>
      </c>
      <c r="F3" s="3">
        <v>20</v>
      </c>
      <c r="G3" s="4">
        <v>40</v>
      </c>
      <c r="H3" s="3">
        <v>45</v>
      </c>
      <c r="I3" s="4">
        <v>60</v>
      </c>
      <c r="J3" s="3">
        <v>40</v>
      </c>
      <c r="K3" s="4">
        <v>60</v>
      </c>
      <c r="L3" s="3">
        <v>30</v>
      </c>
      <c r="M3" s="4">
        <v>15</v>
      </c>
      <c r="N3" s="3">
        <v>25</v>
      </c>
      <c r="O3" s="4">
        <v>25</v>
      </c>
      <c r="P3" s="3"/>
      <c r="Q3" s="4">
        <v>50</v>
      </c>
      <c r="R3" s="3">
        <v>60</v>
      </c>
      <c r="S3" s="4">
        <v>65</v>
      </c>
      <c r="T3" s="3"/>
      <c r="U3" s="4"/>
      <c r="V3" s="3"/>
      <c r="W3" s="4"/>
      <c r="X3" s="3"/>
      <c r="Y3" s="4"/>
      <c r="Z3" s="3"/>
      <c r="AA3" s="19">
        <f t="shared" ref="AA3:AA29" si="0">SUM(B3:Z3)</f>
        <v>587</v>
      </c>
      <c r="AB3" s="23">
        <f>AA3/1800</f>
        <v>0.32611111111111113</v>
      </c>
    </row>
    <row r="4" spans="1:28" ht="25.5" x14ac:dyDescent="0.25">
      <c r="A4" s="9" t="s">
        <v>50</v>
      </c>
      <c r="B4" s="3">
        <v>2</v>
      </c>
      <c r="C4" s="4">
        <v>20</v>
      </c>
      <c r="D4" s="3">
        <v>25</v>
      </c>
      <c r="E4" s="4">
        <v>50</v>
      </c>
      <c r="F4" s="3">
        <v>50</v>
      </c>
      <c r="G4" s="4">
        <v>20</v>
      </c>
      <c r="H4" s="3">
        <v>30</v>
      </c>
      <c r="I4" s="4">
        <v>5</v>
      </c>
      <c r="J4" s="3"/>
      <c r="K4" s="4">
        <v>10</v>
      </c>
      <c r="L4" s="3"/>
      <c r="M4" s="4"/>
      <c r="N4" s="3"/>
      <c r="O4" s="4"/>
      <c r="P4" s="3"/>
      <c r="Q4" s="4">
        <v>2</v>
      </c>
      <c r="R4" s="3">
        <v>2</v>
      </c>
      <c r="S4" s="4">
        <v>2</v>
      </c>
      <c r="T4" s="3"/>
      <c r="U4" s="4"/>
      <c r="V4" s="3"/>
      <c r="W4" s="4"/>
      <c r="X4" s="3"/>
      <c r="Y4" s="4"/>
      <c r="Z4" s="3"/>
      <c r="AA4" s="19">
        <f t="shared" si="0"/>
        <v>218</v>
      </c>
      <c r="AB4" s="23">
        <f t="shared" ref="AB4:AB29" si="1">AA4/1800</f>
        <v>0.12111111111111111</v>
      </c>
    </row>
    <row r="5" spans="1:28" ht="25.5" x14ac:dyDescent="0.25">
      <c r="A5" s="9" t="s">
        <v>45</v>
      </c>
      <c r="B5" s="3">
        <v>20</v>
      </c>
      <c r="C5" s="6">
        <v>10</v>
      </c>
      <c r="D5" s="3">
        <v>2</v>
      </c>
      <c r="E5" s="6">
        <v>2</v>
      </c>
      <c r="F5" s="3">
        <v>2</v>
      </c>
      <c r="G5" s="4">
        <v>20</v>
      </c>
      <c r="H5" s="3">
        <v>6</v>
      </c>
      <c r="I5" s="4"/>
      <c r="J5" s="3"/>
      <c r="K5" s="4"/>
      <c r="L5" s="3"/>
      <c r="M5" s="4">
        <v>30</v>
      </c>
      <c r="N5" s="3">
        <v>12</v>
      </c>
      <c r="O5" s="4"/>
      <c r="P5" s="3"/>
      <c r="Q5" s="4"/>
      <c r="R5" s="3"/>
      <c r="S5" s="4">
        <v>2</v>
      </c>
      <c r="T5" s="3"/>
      <c r="U5" s="4"/>
      <c r="V5" s="3"/>
      <c r="W5" s="4"/>
      <c r="X5" s="3"/>
      <c r="Y5" s="4"/>
      <c r="Z5" s="3"/>
      <c r="AA5" s="19">
        <f t="shared" si="0"/>
        <v>106</v>
      </c>
      <c r="AB5" s="23">
        <f t="shared" si="1"/>
        <v>5.8888888888888886E-2</v>
      </c>
    </row>
    <row r="6" spans="1:28" ht="25.5" x14ac:dyDescent="0.25">
      <c r="A6" s="9" t="s">
        <v>25</v>
      </c>
      <c r="B6" s="3">
        <v>3</v>
      </c>
      <c r="C6" s="4">
        <v>1</v>
      </c>
      <c r="D6" s="3"/>
      <c r="E6" s="4"/>
      <c r="F6" s="3">
        <v>1</v>
      </c>
      <c r="G6" s="4">
        <v>2</v>
      </c>
      <c r="H6" s="3">
        <v>2</v>
      </c>
      <c r="I6" s="4">
        <v>1</v>
      </c>
      <c r="J6" s="3">
        <v>2</v>
      </c>
      <c r="K6" s="4">
        <v>2</v>
      </c>
      <c r="L6" s="3"/>
      <c r="M6" s="4"/>
      <c r="N6" s="3">
        <v>15</v>
      </c>
      <c r="O6" s="4">
        <v>5</v>
      </c>
      <c r="P6" s="3"/>
      <c r="Q6" s="4">
        <v>5</v>
      </c>
      <c r="R6" s="3">
        <v>30</v>
      </c>
      <c r="S6" s="4">
        <v>2</v>
      </c>
      <c r="T6" s="3"/>
      <c r="U6" s="4"/>
      <c r="V6" s="3"/>
      <c r="W6" s="4"/>
      <c r="X6" s="3"/>
      <c r="Y6" s="4"/>
      <c r="Z6" s="3"/>
      <c r="AA6" s="19">
        <f t="shared" si="0"/>
        <v>71</v>
      </c>
      <c r="AB6" s="23">
        <f t="shared" si="1"/>
        <v>3.9444444444444442E-2</v>
      </c>
    </row>
    <row r="7" spans="1:28" ht="25.5" x14ac:dyDescent="0.25">
      <c r="A7" s="9" t="s">
        <v>41</v>
      </c>
      <c r="B7" s="3">
        <v>1</v>
      </c>
      <c r="C7" s="4">
        <v>2</v>
      </c>
      <c r="D7" s="3"/>
      <c r="E7" s="4"/>
      <c r="F7" s="3"/>
      <c r="G7" s="4"/>
      <c r="H7" s="3">
        <v>15</v>
      </c>
      <c r="I7" s="4">
        <v>5</v>
      </c>
      <c r="J7" s="3">
        <v>20</v>
      </c>
      <c r="K7" s="4">
        <v>5</v>
      </c>
      <c r="L7" s="3">
        <v>1</v>
      </c>
      <c r="M7" s="4">
        <v>3</v>
      </c>
      <c r="N7" s="3">
        <v>10</v>
      </c>
      <c r="O7" s="4">
        <v>2</v>
      </c>
      <c r="P7" s="3"/>
      <c r="Q7" s="4"/>
      <c r="R7" s="3">
        <v>2</v>
      </c>
      <c r="S7" s="4"/>
      <c r="T7" s="3"/>
      <c r="U7" s="4"/>
      <c r="V7" s="3"/>
      <c r="W7" s="4"/>
      <c r="X7" s="3"/>
      <c r="Y7" s="4"/>
      <c r="Z7" s="3"/>
      <c r="AA7" s="19">
        <f t="shared" si="0"/>
        <v>66</v>
      </c>
      <c r="AB7" s="23">
        <f t="shared" si="1"/>
        <v>3.6666666666666667E-2</v>
      </c>
    </row>
    <row r="8" spans="1:28" ht="25.5" x14ac:dyDescent="0.25">
      <c r="A8" s="9" t="s">
        <v>53</v>
      </c>
      <c r="B8" s="3"/>
      <c r="C8" s="4"/>
      <c r="D8" s="3"/>
      <c r="E8" s="4"/>
      <c r="F8" s="3"/>
      <c r="G8" s="4"/>
      <c r="H8" s="3"/>
      <c r="I8" s="4"/>
      <c r="J8" s="3">
        <v>5</v>
      </c>
      <c r="K8" s="4"/>
      <c r="L8" s="3">
        <v>40</v>
      </c>
      <c r="M8" s="4">
        <v>2</v>
      </c>
      <c r="N8" s="3">
        <v>5</v>
      </c>
      <c r="O8" s="4"/>
      <c r="P8" s="3"/>
      <c r="Q8" s="4"/>
      <c r="R8" s="3"/>
      <c r="S8" s="4"/>
      <c r="T8" s="3"/>
      <c r="U8" s="4"/>
      <c r="V8" s="3"/>
      <c r="W8" s="4"/>
      <c r="X8" s="3"/>
      <c r="Y8" s="4"/>
      <c r="Z8" s="3"/>
      <c r="AA8" s="19">
        <f t="shared" si="0"/>
        <v>52</v>
      </c>
      <c r="AB8" s="23">
        <f t="shared" si="1"/>
        <v>2.8888888888888888E-2</v>
      </c>
    </row>
    <row r="9" spans="1:28" ht="25.5" x14ac:dyDescent="0.25">
      <c r="A9" s="9" t="s">
        <v>11</v>
      </c>
      <c r="B9" s="3"/>
      <c r="C9" s="4">
        <v>1</v>
      </c>
      <c r="D9" s="3">
        <v>5</v>
      </c>
      <c r="E9" s="4">
        <v>10</v>
      </c>
      <c r="F9" s="3"/>
      <c r="G9" s="4">
        <v>3</v>
      </c>
      <c r="H9" s="3"/>
      <c r="I9" s="4"/>
      <c r="J9" s="3"/>
      <c r="K9" s="4"/>
      <c r="L9" s="3">
        <v>1</v>
      </c>
      <c r="M9" s="4">
        <v>2</v>
      </c>
      <c r="N9" s="3">
        <v>1</v>
      </c>
      <c r="O9" s="4"/>
      <c r="P9" s="3"/>
      <c r="Q9" s="4"/>
      <c r="R9" s="3"/>
      <c r="S9" s="4"/>
      <c r="T9" s="3"/>
      <c r="U9" s="4"/>
      <c r="V9" s="3"/>
      <c r="W9" s="4"/>
      <c r="X9" s="3"/>
      <c r="Y9" s="4"/>
      <c r="Z9" s="3"/>
      <c r="AA9" s="19">
        <f t="shared" si="0"/>
        <v>23</v>
      </c>
      <c r="AB9" s="23">
        <f t="shared" si="1"/>
        <v>1.2777777777777779E-2</v>
      </c>
    </row>
    <row r="10" spans="1:28" ht="25.5" x14ac:dyDescent="0.25">
      <c r="A10" s="9" t="s">
        <v>31</v>
      </c>
      <c r="B10" s="3">
        <v>5</v>
      </c>
      <c r="C10" s="4">
        <v>2</v>
      </c>
      <c r="D10" s="3"/>
      <c r="E10" s="4"/>
      <c r="F10" s="3"/>
      <c r="G10" s="4"/>
      <c r="H10" s="3"/>
      <c r="I10" s="4"/>
      <c r="J10" s="3"/>
      <c r="K10" s="4"/>
      <c r="L10" s="3"/>
      <c r="M10" s="4">
        <v>2</v>
      </c>
      <c r="N10" s="3">
        <v>5</v>
      </c>
      <c r="O10" s="4"/>
      <c r="P10" s="3"/>
      <c r="Q10" s="4">
        <v>1</v>
      </c>
      <c r="R10" s="3">
        <v>1</v>
      </c>
      <c r="S10" s="4"/>
      <c r="T10" s="3"/>
      <c r="U10" s="4"/>
      <c r="V10" s="3"/>
      <c r="W10" s="4"/>
      <c r="X10" s="3"/>
      <c r="Y10" s="4"/>
      <c r="Z10" s="3"/>
      <c r="AA10" s="19">
        <f t="shared" si="0"/>
        <v>16</v>
      </c>
      <c r="AB10" s="23">
        <f t="shared" si="1"/>
        <v>8.8888888888888889E-3</v>
      </c>
    </row>
    <row r="11" spans="1:28" ht="25.5" x14ac:dyDescent="0.25">
      <c r="A11" s="9" t="s">
        <v>48</v>
      </c>
      <c r="B11" s="3"/>
      <c r="C11" s="4"/>
      <c r="D11" s="3"/>
      <c r="E11" s="4"/>
      <c r="F11" s="3"/>
      <c r="G11" s="4"/>
      <c r="H11" s="3"/>
      <c r="I11" s="4">
        <v>1</v>
      </c>
      <c r="J11" s="3"/>
      <c r="K11" s="4">
        <v>15</v>
      </c>
      <c r="L11" s="3"/>
      <c r="M11" s="4"/>
      <c r="N11" s="3"/>
      <c r="O11" s="4"/>
      <c r="P11" s="3"/>
      <c r="Q11" s="4"/>
      <c r="R11" s="3"/>
      <c r="S11" s="4"/>
      <c r="T11" s="3"/>
      <c r="U11" s="4"/>
      <c r="V11" s="3"/>
      <c r="W11" s="4"/>
      <c r="X11" s="3"/>
      <c r="Y11" s="4"/>
      <c r="Z11" s="3"/>
      <c r="AA11" s="19">
        <f t="shared" si="0"/>
        <v>16</v>
      </c>
      <c r="AB11" s="23">
        <f t="shared" si="1"/>
        <v>8.8888888888888889E-3</v>
      </c>
    </row>
    <row r="12" spans="1:28" ht="25.5" x14ac:dyDescent="0.25">
      <c r="A12" s="9" t="s">
        <v>13</v>
      </c>
      <c r="B12" s="3">
        <v>10</v>
      </c>
      <c r="C12" s="6">
        <v>2</v>
      </c>
      <c r="D12" s="3"/>
      <c r="E12" s="6"/>
      <c r="F12" s="3"/>
      <c r="G12" s="4"/>
      <c r="H12" s="3">
        <v>1</v>
      </c>
      <c r="I12" s="4"/>
      <c r="J12" s="3"/>
      <c r="K12" s="4"/>
      <c r="L12" s="3"/>
      <c r="M12" s="4"/>
      <c r="N12" s="3">
        <v>1</v>
      </c>
      <c r="O12" s="4"/>
      <c r="P12" s="3"/>
      <c r="Q12" s="4"/>
      <c r="R12" s="3"/>
      <c r="S12" s="4"/>
      <c r="T12" s="3"/>
      <c r="U12" s="4"/>
      <c r="V12" s="3"/>
      <c r="W12" s="4"/>
      <c r="X12" s="3"/>
      <c r="Y12" s="4"/>
      <c r="Z12" s="3"/>
      <c r="AA12" s="19">
        <f t="shared" si="0"/>
        <v>14</v>
      </c>
      <c r="AB12" s="23">
        <f t="shared" si="1"/>
        <v>7.7777777777777776E-3</v>
      </c>
    </row>
    <row r="13" spans="1:28" ht="25.5" x14ac:dyDescent="0.25">
      <c r="A13" s="9" t="s">
        <v>51</v>
      </c>
      <c r="B13" s="3"/>
      <c r="C13" s="4">
        <v>1</v>
      </c>
      <c r="D13" s="3">
        <v>2</v>
      </c>
      <c r="E13" s="4"/>
      <c r="F13" s="3"/>
      <c r="G13" s="4"/>
      <c r="H13" s="3"/>
      <c r="I13" s="4">
        <v>5</v>
      </c>
      <c r="J13" s="3">
        <v>2</v>
      </c>
      <c r="K13" s="4"/>
      <c r="L13" s="3"/>
      <c r="M13" s="4">
        <v>1</v>
      </c>
      <c r="N13" s="3">
        <v>2</v>
      </c>
      <c r="O13" s="4"/>
      <c r="P13" s="3"/>
      <c r="Q13" s="4"/>
      <c r="R13" s="3"/>
      <c r="S13" s="4"/>
      <c r="T13" s="3"/>
      <c r="U13" s="4"/>
      <c r="V13" s="3"/>
      <c r="W13" s="4"/>
      <c r="X13" s="3"/>
      <c r="Y13" s="4"/>
      <c r="Z13" s="3"/>
      <c r="AA13" s="19">
        <f t="shared" si="0"/>
        <v>13</v>
      </c>
      <c r="AB13" s="23">
        <f t="shared" si="1"/>
        <v>7.2222222222222219E-3</v>
      </c>
    </row>
    <row r="14" spans="1:28" ht="25.5" x14ac:dyDescent="0.25">
      <c r="A14" s="9" t="s">
        <v>4</v>
      </c>
      <c r="B14" s="3">
        <v>1</v>
      </c>
      <c r="C14" s="4">
        <v>6</v>
      </c>
      <c r="D14" s="3">
        <v>1</v>
      </c>
      <c r="E14" s="4"/>
      <c r="F14" s="3"/>
      <c r="G14" s="4"/>
      <c r="H14" s="3"/>
      <c r="I14" s="4"/>
      <c r="J14" s="3"/>
      <c r="K14" s="4"/>
      <c r="L14" s="3"/>
      <c r="M14" s="4"/>
      <c r="N14" s="3"/>
      <c r="O14" s="4"/>
      <c r="P14" s="3"/>
      <c r="Q14" s="4"/>
      <c r="R14" s="3"/>
      <c r="S14" s="4"/>
      <c r="T14" s="3"/>
      <c r="U14" s="4"/>
      <c r="V14" s="3"/>
      <c r="W14" s="4"/>
      <c r="X14" s="3"/>
      <c r="Y14" s="4"/>
      <c r="Z14" s="3"/>
      <c r="AA14" s="19">
        <f t="shared" si="0"/>
        <v>8</v>
      </c>
      <c r="AB14" s="23">
        <f t="shared" si="1"/>
        <v>4.4444444444444444E-3</v>
      </c>
    </row>
    <row r="15" spans="1:28" ht="25.5" x14ac:dyDescent="0.25">
      <c r="A15" s="9" t="s">
        <v>52</v>
      </c>
      <c r="B15" s="12">
        <v>1</v>
      </c>
      <c r="C15" s="13"/>
      <c r="D15" s="12"/>
      <c r="E15" s="13"/>
      <c r="F15" s="12"/>
      <c r="G15" s="13"/>
      <c r="H15" s="12"/>
      <c r="I15" s="13"/>
      <c r="J15" s="12">
        <v>1</v>
      </c>
      <c r="K15" s="13">
        <v>5</v>
      </c>
      <c r="L15" s="12">
        <v>1</v>
      </c>
      <c r="M15" s="13"/>
      <c r="N15" s="12"/>
      <c r="O15" s="13"/>
      <c r="P15" s="12"/>
      <c r="Q15" s="13"/>
      <c r="R15" s="12"/>
      <c r="S15" s="13"/>
      <c r="T15" s="12"/>
      <c r="U15" s="13"/>
      <c r="V15" s="12"/>
      <c r="W15" s="13"/>
      <c r="X15" s="12"/>
      <c r="Y15" s="13"/>
      <c r="Z15" s="12"/>
      <c r="AA15" s="19">
        <f t="shared" si="0"/>
        <v>8</v>
      </c>
      <c r="AB15" s="23">
        <f t="shared" si="1"/>
        <v>4.4444444444444444E-3</v>
      </c>
    </row>
    <row r="16" spans="1:28" ht="38.25" x14ac:dyDescent="0.25">
      <c r="A16" s="9" t="s">
        <v>54</v>
      </c>
      <c r="B16" s="3"/>
      <c r="C16" s="4"/>
      <c r="D16" s="3">
        <v>2</v>
      </c>
      <c r="E16" s="4"/>
      <c r="F16" s="3"/>
      <c r="G16" s="4">
        <v>5</v>
      </c>
      <c r="H16" s="3"/>
      <c r="I16" s="4"/>
      <c r="J16" s="3"/>
      <c r="K16" s="4"/>
      <c r="L16" s="3"/>
      <c r="M16" s="4"/>
      <c r="N16" s="3"/>
      <c r="O16" s="4"/>
      <c r="P16" s="3"/>
      <c r="Q16" s="4"/>
      <c r="R16" s="3"/>
      <c r="S16" s="4"/>
      <c r="T16" s="3"/>
      <c r="U16" s="4"/>
      <c r="V16" s="3"/>
      <c r="W16" s="4"/>
      <c r="X16" s="3"/>
      <c r="Y16" s="4"/>
      <c r="Z16" s="3"/>
      <c r="AA16" s="19">
        <f t="shared" si="0"/>
        <v>7</v>
      </c>
      <c r="AB16" s="23">
        <f t="shared" si="1"/>
        <v>3.8888888888888888E-3</v>
      </c>
    </row>
    <row r="17" spans="1:28" ht="25.5" x14ac:dyDescent="0.25">
      <c r="A17" s="9" t="s">
        <v>35</v>
      </c>
      <c r="B17" s="3">
        <v>2</v>
      </c>
      <c r="C17" s="4"/>
      <c r="D17" s="3">
        <v>1</v>
      </c>
      <c r="E17" s="4"/>
      <c r="F17" s="3"/>
      <c r="G17" s="4"/>
      <c r="H17" s="3"/>
      <c r="I17" s="4"/>
      <c r="J17" s="3"/>
      <c r="K17" s="4"/>
      <c r="L17" s="3"/>
      <c r="M17" s="4"/>
      <c r="N17" s="3">
        <v>1</v>
      </c>
      <c r="O17" s="4">
        <v>1</v>
      </c>
      <c r="P17" s="3"/>
      <c r="Q17" s="4"/>
      <c r="R17" s="3"/>
      <c r="S17" s="4"/>
      <c r="T17" s="3"/>
      <c r="U17" s="4"/>
      <c r="V17" s="3"/>
      <c r="W17" s="4"/>
      <c r="X17" s="3"/>
      <c r="Y17" s="4"/>
      <c r="Z17" s="3"/>
      <c r="AA17" s="19">
        <f t="shared" si="0"/>
        <v>5</v>
      </c>
      <c r="AB17" s="23">
        <f t="shared" si="1"/>
        <v>2.7777777777777779E-3</v>
      </c>
    </row>
    <row r="18" spans="1:28" ht="25.5" x14ac:dyDescent="0.25">
      <c r="A18" s="9" t="s">
        <v>44</v>
      </c>
      <c r="B18" s="3">
        <v>1</v>
      </c>
      <c r="C18" s="4">
        <v>1</v>
      </c>
      <c r="D18" s="3"/>
      <c r="E18" s="4"/>
      <c r="F18" s="3"/>
      <c r="G18" s="4"/>
      <c r="H18" s="3"/>
      <c r="I18" s="4"/>
      <c r="J18" s="3"/>
      <c r="K18" s="4"/>
      <c r="L18" s="3"/>
      <c r="M18" s="4"/>
      <c r="N18" s="3">
        <v>1</v>
      </c>
      <c r="O18" s="4">
        <v>1</v>
      </c>
      <c r="P18" s="3"/>
      <c r="Q18" s="4"/>
      <c r="R18" s="3"/>
      <c r="S18" s="4"/>
      <c r="T18" s="3"/>
      <c r="U18" s="4"/>
      <c r="V18" s="3"/>
      <c r="W18" s="4"/>
      <c r="X18" s="3"/>
      <c r="Y18" s="4"/>
      <c r="Z18" s="3"/>
      <c r="AA18" s="19">
        <f t="shared" si="0"/>
        <v>4</v>
      </c>
      <c r="AB18" s="23">
        <f t="shared" si="1"/>
        <v>2.2222222222222222E-3</v>
      </c>
    </row>
    <row r="19" spans="1:28" ht="25.5" x14ac:dyDescent="0.25">
      <c r="A19" s="9" t="s">
        <v>42</v>
      </c>
      <c r="B19" s="3">
        <v>2</v>
      </c>
      <c r="C19" s="4"/>
      <c r="D19" s="3"/>
      <c r="E19" s="4"/>
      <c r="F19" s="3"/>
      <c r="G19" s="4"/>
      <c r="H19" s="3"/>
      <c r="I19" s="4"/>
      <c r="J19" s="3"/>
      <c r="K19" s="4"/>
      <c r="L19" s="3"/>
      <c r="M19" s="4"/>
      <c r="N19" s="3"/>
      <c r="O19" s="4"/>
      <c r="P19" s="3"/>
      <c r="Q19" s="4"/>
      <c r="R19" s="3"/>
      <c r="S19" s="4"/>
      <c r="T19" s="3"/>
      <c r="U19" s="4"/>
      <c r="V19" s="3"/>
      <c r="W19" s="4"/>
      <c r="X19" s="3"/>
      <c r="Y19" s="4"/>
      <c r="Z19" s="3"/>
      <c r="AA19" s="19">
        <f t="shared" si="0"/>
        <v>2</v>
      </c>
      <c r="AB19" s="23">
        <f t="shared" si="1"/>
        <v>1.1111111111111111E-3</v>
      </c>
    </row>
    <row r="20" spans="1:28" ht="25.5" x14ac:dyDescent="0.25">
      <c r="A20" s="9" t="s">
        <v>43</v>
      </c>
      <c r="B20" s="3"/>
      <c r="C20" s="4"/>
      <c r="D20" s="3"/>
      <c r="E20" s="4">
        <v>1</v>
      </c>
      <c r="F20" s="3"/>
      <c r="G20" s="4"/>
      <c r="H20" s="3"/>
      <c r="I20" s="4"/>
      <c r="J20" s="3"/>
      <c r="K20" s="4"/>
      <c r="L20" s="3"/>
      <c r="M20" s="4"/>
      <c r="N20" s="3"/>
      <c r="O20" s="4"/>
      <c r="P20" s="3"/>
      <c r="Q20" s="4"/>
      <c r="R20" s="3"/>
      <c r="S20" s="4">
        <v>1</v>
      </c>
      <c r="T20" s="3"/>
      <c r="U20" s="4"/>
      <c r="V20" s="3"/>
      <c r="W20" s="4"/>
      <c r="X20" s="3"/>
      <c r="Y20" s="4"/>
      <c r="Z20" s="3"/>
      <c r="AA20" s="19">
        <f t="shared" si="0"/>
        <v>2</v>
      </c>
      <c r="AB20" s="23">
        <f t="shared" si="1"/>
        <v>1.1111111111111111E-3</v>
      </c>
    </row>
    <row r="21" spans="1:28" ht="25.5" x14ac:dyDescent="0.25">
      <c r="A21" s="9" t="s">
        <v>46</v>
      </c>
      <c r="B21" s="3"/>
      <c r="C21" s="4">
        <v>2</v>
      </c>
      <c r="D21" s="3"/>
      <c r="E21" s="4"/>
      <c r="F21" s="3"/>
      <c r="G21" s="4"/>
      <c r="H21" s="3"/>
      <c r="I21" s="4"/>
      <c r="J21" s="3"/>
      <c r="K21" s="4"/>
      <c r="L21" s="3"/>
      <c r="M21" s="4"/>
      <c r="N21" s="3"/>
      <c r="O21" s="4"/>
      <c r="P21" s="3"/>
      <c r="Q21" s="4"/>
      <c r="R21" s="3"/>
      <c r="S21" s="4"/>
      <c r="T21" s="3"/>
      <c r="U21" s="4"/>
      <c r="V21" s="3"/>
      <c r="W21" s="4"/>
      <c r="X21" s="3"/>
      <c r="Y21" s="4"/>
      <c r="Z21" s="3"/>
      <c r="AA21" s="19">
        <f t="shared" si="0"/>
        <v>2</v>
      </c>
      <c r="AB21" s="23">
        <f t="shared" si="1"/>
        <v>1.1111111111111111E-3</v>
      </c>
    </row>
    <row r="22" spans="1:28" ht="25.5" x14ac:dyDescent="0.25">
      <c r="A22" s="9" t="s">
        <v>47</v>
      </c>
      <c r="B22" s="3"/>
      <c r="C22" s="4"/>
      <c r="D22" s="3"/>
      <c r="E22" s="4"/>
      <c r="F22" s="3"/>
      <c r="G22" s="4"/>
      <c r="H22" s="3"/>
      <c r="I22" s="4"/>
      <c r="J22" s="3"/>
      <c r="K22" s="4"/>
      <c r="L22" s="3"/>
      <c r="M22" s="4"/>
      <c r="N22" s="3"/>
      <c r="O22" s="4">
        <v>1</v>
      </c>
      <c r="P22" s="3"/>
      <c r="Q22" s="4"/>
      <c r="R22" s="3"/>
      <c r="S22" s="4">
        <v>1</v>
      </c>
      <c r="T22" s="3"/>
      <c r="U22" s="4"/>
      <c r="V22" s="3"/>
      <c r="W22" s="4"/>
      <c r="X22" s="3"/>
      <c r="Y22" s="4"/>
      <c r="Z22" s="3"/>
      <c r="AA22" s="19">
        <f t="shared" si="0"/>
        <v>2</v>
      </c>
      <c r="AB22" s="23">
        <f t="shared" si="1"/>
        <v>1.1111111111111111E-3</v>
      </c>
    </row>
    <row r="23" spans="1:28" ht="25.5" x14ac:dyDescent="0.25">
      <c r="A23" s="9" t="s">
        <v>29</v>
      </c>
      <c r="B23" s="3"/>
      <c r="C23" s="4"/>
      <c r="D23" s="3"/>
      <c r="E23" s="4"/>
      <c r="F23" s="3"/>
      <c r="G23" s="4"/>
      <c r="H23" s="3"/>
      <c r="I23" s="4"/>
      <c r="J23" s="3"/>
      <c r="K23" s="4"/>
      <c r="L23" s="3"/>
      <c r="M23" s="4"/>
      <c r="N23" s="3"/>
      <c r="O23" s="4"/>
      <c r="P23" s="3"/>
      <c r="Q23" s="4">
        <v>1</v>
      </c>
      <c r="R23" s="3"/>
      <c r="S23" s="4"/>
      <c r="T23" s="3"/>
      <c r="U23" s="4"/>
      <c r="V23" s="3"/>
      <c r="W23" s="4"/>
      <c r="X23" s="3"/>
      <c r="Y23" s="4"/>
      <c r="Z23" s="3"/>
      <c r="AA23" s="19">
        <f t="shared" si="0"/>
        <v>1</v>
      </c>
      <c r="AB23" s="23">
        <f t="shared" si="1"/>
        <v>5.5555555555555556E-4</v>
      </c>
    </row>
    <row r="24" spans="1:28" ht="25.5" x14ac:dyDescent="0.25">
      <c r="A24" s="9" t="s">
        <v>49</v>
      </c>
      <c r="B24" s="3"/>
      <c r="C24" s="4"/>
      <c r="D24" s="3">
        <v>1</v>
      </c>
      <c r="E24" s="4"/>
      <c r="F24" s="3"/>
      <c r="G24" s="4"/>
      <c r="H24" s="3"/>
      <c r="I24" s="4"/>
      <c r="J24" s="3"/>
      <c r="K24" s="4"/>
      <c r="L24" s="3"/>
      <c r="M24" s="4"/>
      <c r="N24" s="3"/>
      <c r="O24" s="4"/>
      <c r="P24" s="3"/>
      <c r="Q24" s="4"/>
      <c r="R24" s="3"/>
      <c r="S24" s="4"/>
      <c r="T24" s="3"/>
      <c r="U24" s="4"/>
      <c r="V24" s="3"/>
      <c r="W24" s="4"/>
      <c r="X24" s="3"/>
      <c r="Y24" s="4"/>
      <c r="Z24" s="3"/>
      <c r="AA24" s="19">
        <f t="shared" si="0"/>
        <v>1</v>
      </c>
      <c r="AB24" s="23">
        <f t="shared" si="1"/>
        <v>5.5555555555555556E-4</v>
      </c>
    </row>
    <row r="25" spans="1:28" ht="25.5" x14ac:dyDescent="0.25">
      <c r="A25" s="9" t="s">
        <v>55</v>
      </c>
      <c r="B25" s="3"/>
      <c r="C25" s="4"/>
      <c r="D25" s="3"/>
      <c r="E25" s="4">
        <v>1</v>
      </c>
      <c r="F25" s="3"/>
      <c r="G25" s="4"/>
      <c r="H25" s="3"/>
      <c r="I25" s="4"/>
      <c r="J25" s="3"/>
      <c r="K25" s="4"/>
      <c r="L25" s="3"/>
      <c r="M25" s="4"/>
      <c r="N25" s="3"/>
      <c r="O25" s="4"/>
      <c r="P25" s="3"/>
      <c r="Q25" s="4"/>
      <c r="R25" s="3"/>
      <c r="S25" s="4"/>
      <c r="T25" s="3"/>
      <c r="U25" s="4"/>
      <c r="V25" s="3"/>
      <c r="W25" s="4"/>
      <c r="X25" s="3"/>
      <c r="Y25" s="4"/>
      <c r="Z25" s="3"/>
      <c r="AA25" s="19">
        <f t="shared" si="0"/>
        <v>1</v>
      </c>
      <c r="AB25" s="23">
        <f t="shared" si="1"/>
        <v>5.5555555555555556E-4</v>
      </c>
    </row>
    <row r="26" spans="1:28" ht="25.5" x14ac:dyDescent="0.25">
      <c r="A26" s="9" t="s">
        <v>56</v>
      </c>
      <c r="B26" s="3"/>
      <c r="C26" s="4"/>
      <c r="D26" s="3">
        <v>1</v>
      </c>
      <c r="E26" s="4"/>
      <c r="F26" s="3"/>
      <c r="G26" s="4"/>
      <c r="H26" s="3"/>
      <c r="I26" s="4"/>
      <c r="J26" s="3"/>
      <c r="K26" s="4"/>
      <c r="L26" s="3"/>
      <c r="M26" s="4"/>
      <c r="N26" s="3"/>
      <c r="O26" s="4"/>
      <c r="P26" s="3"/>
      <c r="Q26" s="4"/>
      <c r="R26" s="3"/>
      <c r="S26" s="4"/>
      <c r="T26" s="3"/>
      <c r="U26" s="4"/>
      <c r="V26" s="3"/>
      <c r="W26" s="4"/>
      <c r="X26" s="3"/>
      <c r="Y26" s="4"/>
      <c r="Z26" s="3"/>
      <c r="AA26" s="19">
        <f t="shared" si="0"/>
        <v>1</v>
      </c>
      <c r="AB26" s="23">
        <f t="shared" si="1"/>
        <v>5.5555555555555556E-4</v>
      </c>
    </row>
    <row r="27" spans="1:28" ht="25.5" x14ac:dyDescent="0.25">
      <c r="A27" s="9" t="s">
        <v>57</v>
      </c>
      <c r="B27" s="3"/>
      <c r="C27" s="4"/>
      <c r="D27" s="3"/>
      <c r="E27" s="4"/>
      <c r="F27" s="3"/>
      <c r="G27" s="4"/>
      <c r="H27" s="3"/>
      <c r="I27" s="4"/>
      <c r="J27" s="3"/>
      <c r="K27" s="4"/>
      <c r="L27" s="3"/>
      <c r="M27" s="4"/>
      <c r="N27" s="3"/>
      <c r="O27" s="4">
        <v>1</v>
      </c>
      <c r="P27" s="3"/>
      <c r="Q27" s="4"/>
      <c r="R27" s="3"/>
      <c r="S27" s="4"/>
      <c r="T27" s="3"/>
      <c r="U27" s="4"/>
      <c r="V27" s="3"/>
      <c r="W27" s="4"/>
      <c r="X27" s="3"/>
      <c r="Y27" s="4"/>
      <c r="Z27" s="3"/>
      <c r="AA27" s="19">
        <f t="shared" si="0"/>
        <v>1</v>
      </c>
      <c r="AB27" s="23">
        <f t="shared" si="1"/>
        <v>5.5555555555555556E-4</v>
      </c>
    </row>
    <row r="28" spans="1:28" ht="25.5" x14ac:dyDescent="0.25">
      <c r="A28" s="9" t="s">
        <v>58</v>
      </c>
      <c r="B28" s="3"/>
      <c r="C28" s="4"/>
      <c r="D28" s="3"/>
      <c r="E28" s="4"/>
      <c r="F28" s="3"/>
      <c r="G28" s="4"/>
      <c r="H28" s="3"/>
      <c r="I28" s="4"/>
      <c r="J28" s="3"/>
      <c r="K28" s="4"/>
      <c r="L28" s="3"/>
      <c r="M28" s="4"/>
      <c r="N28" s="3"/>
      <c r="O28" s="4">
        <v>1</v>
      </c>
      <c r="P28" s="3"/>
      <c r="Q28" s="4"/>
      <c r="R28" s="3"/>
      <c r="S28" s="4"/>
      <c r="T28" s="3"/>
      <c r="U28" s="4"/>
      <c r="V28" s="3"/>
      <c r="W28" s="4"/>
      <c r="X28" s="3"/>
      <c r="Y28" s="4"/>
      <c r="Z28" s="3"/>
      <c r="AA28" s="19">
        <f t="shared" si="0"/>
        <v>1</v>
      </c>
      <c r="AB28" s="23">
        <f t="shared" si="1"/>
        <v>5.5555555555555556E-4</v>
      </c>
    </row>
    <row r="29" spans="1:28" x14ac:dyDescent="0.25">
      <c r="A29" s="9" t="s">
        <v>59</v>
      </c>
      <c r="B29" s="3"/>
      <c r="C29" s="4"/>
      <c r="D29" s="3"/>
      <c r="E29" s="4"/>
      <c r="F29" s="3"/>
      <c r="G29" s="4"/>
      <c r="H29" s="3"/>
      <c r="I29" s="4"/>
      <c r="J29" s="3"/>
      <c r="K29" s="4">
        <v>1</v>
      </c>
      <c r="L29" s="3"/>
      <c r="M29" s="4"/>
      <c r="N29" s="3"/>
      <c r="O29" s="4"/>
      <c r="P29" s="3"/>
      <c r="Q29" s="4"/>
      <c r="R29" s="3"/>
      <c r="S29" s="4"/>
      <c r="T29" s="3"/>
      <c r="U29" s="4"/>
      <c r="V29" s="3"/>
      <c r="W29" s="4"/>
      <c r="X29" s="3"/>
      <c r="Y29" s="4"/>
      <c r="Z29" s="3"/>
      <c r="AA29" s="19">
        <f t="shared" si="0"/>
        <v>1</v>
      </c>
      <c r="AB29" s="23">
        <f t="shared" si="1"/>
        <v>5.5555555555555556E-4</v>
      </c>
    </row>
    <row r="31" spans="1:28" x14ac:dyDescent="0.25">
      <c r="AA31" s="19">
        <f>SUM(AA3:AA29)</f>
        <v>1229</v>
      </c>
      <c r="AB31" s="23">
        <f>SUM(AB3:AB29)</f>
        <v>0.68277777777777737</v>
      </c>
    </row>
  </sheetData>
  <sortState ref="A4:AA29">
    <sortCondition descending="1" ref="AA3:AA29"/>
    <sortCondition ref="A3:A29"/>
  </sortState>
  <mergeCells count="2">
    <mergeCell ref="A1:A2"/>
    <mergeCell ref="B1:Z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7B895-FE8E-4F58-A700-D7B9B4F647CD}">
  <dimension ref="A1:AB19"/>
  <sheetViews>
    <sheetView workbookViewId="0">
      <selection activeCell="AB15" sqref="AB15"/>
    </sheetView>
  </sheetViews>
  <sheetFormatPr defaultRowHeight="15" x14ac:dyDescent="0.25"/>
  <cols>
    <col min="1" max="1" width="11.5703125" bestFit="1" customWidth="1"/>
    <col min="2" max="26" width="3" bestFit="1" customWidth="1"/>
    <col min="27" max="27" width="25.5703125" style="19" customWidth="1"/>
    <col min="28" max="28" width="27.42578125" style="23" customWidth="1"/>
  </cols>
  <sheetData>
    <row r="1" spans="1:28" x14ac:dyDescent="0.25">
      <c r="A1" s="41" t="s">
        <v>0</v>
      </c>
      <c r="B1" s="38" t="s">
        <v>1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40"/>
      <c r="AA1" s="18" t="s">
        <v>82</v>
      </c>
      <c r="AB1" s="23" t="s">
        <v>88</v>
      </c>
    </row>
    <row r="2" spans="1:28" x14ac:dyDescent="0.25">
      <c r="A2" s="42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  <c r="L2" s="1">
        <v>11</v>
      </c>
      <c r="M2" s="1">
        <v>12</v>
      </c>
      <c r="N2" s="1">
        <v>13</v>
      </c>
      <c r="O2" s="1">
        <v>14</v>
      </c>
      <c r="P2" s="1">
        <v>15</v>
      </c>
      <c r="Q2" s="1">
        <v>16</v>
      </c>
      <c r="R2" s="1">
        <v>17</v>
      </c>
      <c r="S2" s="1">
        <v>18</v>
      </c>
      <c r="T2" s="1">
        <v>19</v>
      </c>
      <c r="U2" s="1">
        <v>20</v>
      </c>
      <c r="V2" s="1">
        <v>21</v>
      </c>
      <c r="W2" s="1">
        <v>22</v>
      </c>
      <c r="X2" s="1">
        <v>23</v>
      </c>
      <c r="Y2" s="1">
        <v>24</v>
      </c>
      <c r="Z2" s="1">
        <v>25</v>
      </c>
    </row>
    <row r="3" spans="1:28" ht="25.5" x14ac:dyDescent="0.25">
      <c r="A3" s="9" t="s">
        <v>33</v>
      </c>
      <c r="B3" s="3">
        <v>50</v>
      </c>
      <c r="C3" s="4">
        <v>60</v>
      </c>
      <c r="D3" s="3"/>
      <c r="E3" s="4">
        <v>30</v>
      </c>
      <c r="F3" s="3">
        <v>40</v>
      </c>
      <c r="G3" s="4">
        <v>20</v>
      </c>
      <c r="H3" s="3">
        <v>2</v>
      </c>
      <c r="I3" s="4"/>
      <c r="J3" s="3"/>
      <c r="K3" s="4">
        <v>10</v>
      </c>
      <c r="L3" s="3">
        <v>50</v>
      </c>
      <c r="M3" s="4">
        <v>35</v>
      </c>
      <c r="N3" s="3">
        <v>80</v>
      </c>
      <c r="O3" s="4">
        <v>90</v>
      </c>
      <c r="P3" s="3">
        <v>90</v>
      </c>
      <c r="Q3" s="4">
        <v>70</v>
      </c>
      <c r="R3" s="3">
        <v>70</v>
      </c>
      <c r="S3" s="4">
        <v>15</v>
      </c>
      <c r="T3" s="3">
        <v>10</v>
      </c>
      <c r="U3" s="4">
        <v>20</v>
      </c>
      <c r="V3" s="3"/>
      <c r="W3" s="4"/>
      <c r="X3" s="3"/>
      <c r="Y3" s="4"/>
      <c r="Z3" s="3"/>
      <c r="AA3" s="19">
        <f t="shared" ref="AA3:AA17" si="0">SUM(B3:Z3)</f>
        <v>742</v>
      </c>
      <c r="AB3" s="23">
        <f>AA3/2000</f>
        <v>0.371</v>
      </c>
    </row>
    <row r="4" spans="1:28" ht="25.5" x14ac:dyDescent="0.25">
      <c r="A4" s="9" t="s">
        <v>64</v>
      </c>
      <c r="B4" s="3">
        <v>2</v>
      </c>
      <c r="C4" s="6">
        <v>5</v>
      </c>
      <c r="D4" s="3">
        <v>20</v>
      </c>
      <c r="E4" s="6">
        <v>20</v>
      </c>
      <c r="F4" s="3">
        <v>2</v>
      </c>
      <c r="G4" s="4">
        <v>5</v>
      </c>
      <c r="H4" s="3">
        <v>5</v>
      </c>
      <c r="I4" s="4">
        <v>15</v>
      </c>
      <c r="J4" s="3">
        <v>20</v>
      </c>
      <c r="K4" s="4">
        <v>5</v>
      </c>
      <c r="L4" s="3">
        <v>5</v>
      </c>
      <c r="M4" s="4">
        <v>2</v>
      </c>
      <c r="N4" s="3">
        <v>5</v>
      </c>
      <c r="O4" s="4">
        <v>5</v>
      </c>
      <c r="P4" s="3">
        <v>10</v>
      </c>
      <c r="Q4" s="4">
        <v>10</v>
      </c>
      <c r="R4" s="3">
        <v>20</v>
      </c>
      <c r="S4" s="4">
        <v>80</v>
      </c>
      <c r="T4" s="3">
        <v>75</v>
      </c>
      <c r="U4" s="4"/>
      <c r="V4" s="3"/>
      <c r="W4" s="4"/>
      <c r="X4" s="3"/>
      <c r="Y4" s="4"/>
      <c r="Z4" s="3"/>
      <c r="AA4" s="19">
        <f t="shared" si="0"/>
        <v>311</v>
      </c>
      <c r="AB4" s="23">
        <f t="shared" ref="AB4:AB17" si="1">AA4/2000</f>
        <v>0.1555</v>
      </c>
    </row>
    <row r="5" spans="1:28" ht="25.5" x14ac:dyDescent="0.25">
      <c r="A5" s="9" t="s">
        <v>52</v>
      </c>
      <c r="B5" s="3">
        <v>2</v>
      </c>
      <c r="C5" s="4">
        <v>2</v>
      </c>
      <c r="D5" s="3">
        <v>1</v>
      </c>
      <c r="E5" s="4">
        <v>10</v>
      </c>
      <c r="F5" s="3">
        <v>20</v>
      </c>
      <c r="G5" s="4">
        <v>10</v>
      </c>
      <c r="H5" s="3">
        <v>10</v>
      </c>
      <c r="I5" s="4">
        <v>15</v>
      </c>
      <c r="J5" s="3">
        <v>20</v>
      </c>
      <c r="K5" s="4">
        <v>20</v>
      </c>
      <c r="L5" s="3">
        <v>20</v>
      </c>
      <c r="M5" s="4">
        <v>20</v>
      </c>
      <c r="N5" s="3"/>
      <c r="O5" s="4"/>
      <c r="P5" s="3"/>
      <c r="Q5" s="4">
        <v>5</v>
      </c>
      <c r="R5" s="3"/>
      <c r="S5" s="4"/>
      <c r="T5" s="3"/>
      <c r="U5" s="4"/>
      <c r="V5" s="3"/>
      <c r="W5" s="4"/>
      <c r="X5" s="3"/>
      <c r="Y5" s="4"/>
      <c r="Z5" s="3"/>
      <c r="AA5" s="19">
        <f t="shared" si="0"/>
        <v>155</v>
      </c>
      <c r="AB5" s="23">
        <f t="shared" si="1"/>
        <v>7.7499999999999999E-2</v>
      </c>
    </row>
    <row r="6" spans="1:28" ht="25.5" x14ac:dyDescent="0.25">
      <c r="A6" s="9" t="s">
        <v>61</v>
      </c>
      <c r="B6" s="3"/>
      <c r="C6" s="4"/>
      <c r="D6" s="3">
        <v>40</v>
      </c>
      <c r="E6" s="4">
        <v>15</v>
      </c>
      <c r="F6" s="3"/>
      <c r="G6" s="4">
        <v>10</v>
      </c>
      <c r="H6" s="3">
        <v>20</v>
      </c>
      <c r="I6" s="4">
        <v>25</v>
      </c>
      <c r="J6" s="3">
        <v>20</v>
      </c>
      <c r="K6" s="4">
        <v>5</v>
      </c>
      <c r="L6" s="3"/>
      <c r="M6" s="4"/>
      <c r="N6" s="3"/>
      <c r="O6" s="4"/>
      <c r="P6" s="3"/>
      <c r="Q6" s="4"/>
      <c r="R6" s="3"/>
      <c r="S6" s="4"/>
      <c r="T6" s="3"/>
      <c r="U6" s="4"/>
      <c r="V6" s="3"/>
      <c r="W6" s="4"/>
      <c r="X6" s="3"/>
      <c r="Y6" s="4"/>
      <c r="Z6" s="3"/>
      <c r="AA6" s="19">
        <f t="shared" si="0"/>
        <v>135</v>
      </c>
      <c r="AB6" s="23">
        <f t="shared" si="1"/>
        <v>6.7500000000000004E-2</v>
      </c>
    </row>
    <row r="7" spans="1:28" ht="38.25" x14ac:dyDescent="0.25">
      <c r="A7" s="9" t="s">
        <v>54</v>
      </c>
      <c r="B7" s="3"/>
      <c r="C7" s="4"/>
      <c r="D7" s="3"/>
      <c r="E7" s="4"/>
      <c r="F7" s="3"/>
      <c r="G7" s="4">
        <v>3</v>
      </c>
      <c r="H7" s="3">
        <v>3</v>
      </c>
      <c r="I7" s="4"/>
      <c r="J7" s="3"/>
      <c r="K7" s="4">
        <v>10</v>
      </c>
      <c r="L7" s="3">
        <v>3</v>
      </c>
      <c r="M7" s="4">
        <v>1</v>
      </c>
      <c r="N7" s="3">
        <v>2</v>
      </c>
      <c r="O7" s="4"/>
      <c r="P7" s="3"/>
      <c r="Q7" s="4"/>
      <c r="R7" s="3"/>
      <c r="S7" s="4"/>
      <c r="T7" s="3"/>
      <c r="U7" s="4">
        <v>5</v>
      </c>
      <c r="V7" s="3"/>
      <c r="W7" s="4"/>
      <c r="X7" s="3"/>
      <c r="Y7" s="4"/>
      <c r="Z7" s="3"/>
      <c r="AA7" s="19">
        <f t="shared" si="0"/>
        <v>27</v>
      </c>
      <c r="AB7" s="23">
        <f t="shared" si="1"/>
        <v>1.35E-2</v>
      </c>
    </row>
    <row r="8" spans="1:28" ht="25.5" x14ac:dyDescent="0.25">
      <c r="A8" s="9" t="s">
        <v>62</v>
      </c>
      <c r="B8" s="3"/>
      <c r="C8" s="4">
        <v>1</v>
      </c>
      <c r="D8" s="3">
        <v>1</v>
      </c>
      <c r="E8" s="4">
        <v>2</v>
      </c>
      <c r="F8" s="3"/>
      <c r="G8" s="4"/>
      <c r="H8" s="3"/>
      <c r="I8" s="4">
        <v>5</v>
      </c>
      <c r="J8" s="3">
        <v>2</v>
      </c>
      <c r="K8" s="4">
        <v>3</v>
      </c>
      <c r="L8" s="3"/>
      <c r="M8" s="4"/>
      <c r="N8" s="3"/>
      <c r="O8" s="4"/>
      <c r="P8" s="3"/>
      <c r="Q8" s="4"/>
      <c r="R8" s="3"/>
      <c r="S8" s="4"/>
      <c r="T8" s="3">
        <v>1</v>
      </c>
      <c r="U8" s="4"/>
      <c r="V8" s="3"/>
      <c r="W8" s="4"/>
      <c r="X8" s="3"/>
      <c r="Y8" s="4"/>
      <c r="Z8" s="3"/>
      <c r="AA8" s="19">
        <f t="shared" si="0"/>
        <v>15</v>
      </c>
      <c r="AB8" s="23">
        <f t="shared" si="1"/>
        <v>7.4999999999999997E-3</v>
      </c>
    </row>
    <row r="9" spans="1:28" ht="25.5" x14ac:dyDescent="0.25">
      <c r="A9" s="9" t="s">
        <v>5</v>
      </c>
      <c r="B9" s="3"/>
      <c r="C9" s="4"/>
      <c r="D9" s="3"/>
      <c r="E9" s="4"/>
      <c r="F9" s="3">
        <v>1</v>
      </c>
      <c r="G9" s="4">
        <v>2</v>
      </c>
      <c r="H9" s="3">
        <v>3</v>
      </c>
      <c r="I9" s="4">
        <v>5</v>
      </c>
      <c r="J9" s="3"/>
      <c r="K9" s="4"/>
      <c r="L9" s="3"/>
      <c r="M9" s="4"/>
      <c r="N9" s="3"/>
      <c r="O9" s="4"/>
      <c r="P9" s="3"/>
      <c r="Q9" s="4"/>
      <c r="R9" s="3"/>
      <c r="S9" s="4"/>
      <c r="T9" s="3"/>
      <c r="U9" s="4"/>
      <c r="V9" s="3"/>
      <c r="W9" s="4"/>
      <c r="X9" s="3"/>
      <c r="Y9" s="4"/>
      <c r="Z9" s="3"/>
      <c r="AA9" s="19">
        <f t="shared" si="0"/>
        <v>11</v>
      </c>
      <c r="AB9" s="23">
        <f t="shared" si="1"/>
        <v>5.4999999999999997E-3</v>
      </c>
    </row>
    <row r="10" spans="1:28" ht="25.5" x14ac:dyDescent="0.25">
      <c r="A10" s="9" t="s">
        <v>35</v>
      </c>
      <c r="B10" s="3"/>
      <c r="C10" s="6"/>
      <c r="D10" s="3"/>
      <c r="E10" s="6"/>
      <c r="F10" s="3"/>
      <c r="G10" s="4"/>
      <c r="H10" s="3"/>
      <c r="I10" s="4"/>
      <c r="J10" s="3"/>
      <c r="K10" s="4"/>
      <c r="L10" s="3">
        <v>2</v>
      </c>
      <c r="M10" s="4">
        <v>2</v>
      </c>
      <c r="N10" s="3">
        <v>1</v>
      </c>
      <c r="O10" s="4"/>
      <c r="P10" s="3"/>
      <c r="Q10" s="4"/>
      <c r="R10" s="3"/>
      <c r="S10" s="4"/>
      <c r="T10" s="3">
        <v>1</v>
      </c>
      <c r="U10" s="4">
        <v>5</v>
      </c>
      <c r="V10" s="3"/>
      <c r="W10" s="4"/>
      <c r="X10" s="3"/>
      <c r="Y10" s="4"/>
      <c r="Z10" s="3"/>
      <c r="AA10" s="19">
        <f t="shared" si="0"/>
        <v>11</v>
      </c>
      <c r="AB10" s="23">
        <f t="shared" si="1"/>
        <v>5.4999999999999997E-3</v>
      </c>
    </row>
    <row r="11" spans="1:28" ht="25.5" x14ac:dyDescent="0.25">
      <c r="A11" s="9" t="s">
        <v>55</v>
      </c>
      <c r="B11" s="3"/>
      <c r="C11" s="4"/>
      <c r="D11" s="3">
        <v>1</v>
      </c>
      <c r="E11" s="4"/>
      <c r="F11" s="3"/>
      <c r="G11" s="4"/>
      <c r="H11" s="3"/>
      <c r="I11" s="4"/>
      <c r="J11" s="3">
        <v>1</v>
      </c>
      <c r="K11" s="4"/>
      <c r="L11" s="3"/>
      <c r="M11" s="4"/>
      <c r="N11" s="3"/>
      <c r="O11" s="4"/>
      <c r="P11" s="3"/>
      <c r="Q11" s="4">
        <v>1</v>
      </c>
      <c r="R11" s="3"/>
      <c r="S11" s="4"/>
      <c r="T11" s="3"/>
      <c r="U11" s="4">
        <v>2</v>
      </c>
      <c r="V11" s="3"/>
      <c r="W11" s="4"/>
      <c r="X11" s="3"/>
      <c r="Y11" s="4"/>
      <c r="Z11" s="3"/>
      <c r="AA11" s="19">
        <f t="shared" si="0"/>
        <v>5</v>
      </c>
      <c r="AB11" s="23">
        <f t="shared" si="1"/>
        <v>2.5000000000000001E-3</v>
      </c>
    </row>
    <row r="12" spans="1:28" ht="25.5" x14ac:dyDescent="0.25">
      <c r="A12" s="9" t="s">
        <v>63</v>
      </c>
      <c r="B12" s="3"/>
      <c r="C12" s="4"/>
      <c r="D12" s="3"/>
      <c r="E12" s="4"/>
      <c r="F12" s="3"/>
      <c r="G12" s="4"/>
      <c r="H12" s="3"/>
      <c r="I12" s="4"/>
      <c r="J12" s="3"/>
      <c r="K12" s="4"/>
      <c r="L12" s="3"/>
      <c r="M12" s="4"/>
      <c r="N12" s="3"/>
      <c r="O12" s="4"/>
      <c r="P12" s="3"/>
      <c r="Q12" s="4"/>
      <c r="R12" s="3"/>
      <c r="S12" s="4">
        <v>1</v>
      </c>
      <c r="T12" s="3">
        <v>2</v>
      </c>
      <c r="U12" s="4"/>
      <c r="V12" s="3"/>
      <c r="W12" s="4"/>
      <c r="X12" s="3"/>
      <c r="Y12" s="4"/>
      <c r="Z12" s="3"/>
      <c r="AA12" s="19">
        <f t="shared" si="0"/>
        <v>3</v>
      </c>
      <c r="AB12" s="23">
        <f t="shared" si="1"/>
        <v>1.5E-3</v>
      </c>
    </row>
    <row r="13" spans="1:28" x14ac:dyDescent="0.25">
      <c r="A13" s="9" t="s">
        <v>60</v>
      </c>
      <c r="B13" s="3"/>
      <c r="C13" s="4"/>
      <c r="D13" s="3"/>
      <c r="E13" s="4"/>
      <c r="F13" s="3"/>
      <c r="G13" s="4"/>
      <c r="H13" s="3"/>
      <c r="I13" s="4"/>
      <c r="J13" s="3"/>
      <c r="K13" s="4"/>
      <c r="L13" s="3"/>
      <c r="M13" s="4"/>
      <c r="N13" s="3"/>
      <c r="O13" s="4"/>
      <c r="P13" s="3"/>
      <c r="Q13" s="4"/>
      <c r="R13" s="3"/>
      <c r="S13" s="4"/>
      <c r="T13" s="3"/>
      <c r="U13" s="4">
        <v>2</v>
      </c>
      <c r="V13" s="3"/>
      <c r="W13" s="4"/>
      <c r="X13" s="3"/>
      <c r="Y13" s="4"/>
      <c r="Z13" s="3"/>
      <c r="AA13" s="19">
        <f t="shared" si="0"/>
        <v>2</v>
      </c>
      <c r="AB13" s="23">
        <f t="shared" si="1"/>
        <v>1E-3</v>
      </c>
    </row>
    <row r="14" spans="1:28" ht="25.5" x14ac:dyDescent="0.25">
      <c r="A14" s="9" t="s">
        <v>8</v>
      </c>
      <c r="B14" s="3"/>
      <c r="C14" s="4"/>
      <c r="D14" s="3"/>
      <c r="E14" s="4"/>
      <c r="F14" s="3"/>
      <c r="G14" s="4"/>
      <c r="H14" s="3"/>
      <c r="I14" s="4"/>
      <c r="J14" s="3"/>
      <c r="K14" s="4">
        <v>2</v>
      </c>
      <c r="L14" s="3"/>
      <c r="M14" s="4"/>
      <c r="N14" s="3"/>
      <c r="O14" s="4"/>
      <c r="P14" s="3"/>
      <c r="Q14" s="4"/>
      <c r="R14" s="3"/>
      <c r="S14" s="4"/>
      <c r="T14" s="3"/>
      <c r="U14" s="4"/>
      <c r="V14" s="3"/>
      <c r="W14" s="4"/>
      <c r="X14" s="3"/>
      <c r="Y14" s="4"/>
      <c r="Z14" s="3"/>
      <c r="AA14" s="19">
        <f t="shared" si="0"/>
        <v>2</v>
      </c>
      <c r="AB14" s="23">
        <f t="shared" si="1"/>
        <v>1E-3</v>
      </c>
    </row>
    <row r="15" spans="1:28" ht="25.5" x14ac:dyDescent="0.25">
      <c r="A15" s="9" t="s">
        <v>51</v>
      </c>
      <c r="B15" s="3"/>
      <c r="C15" s="4"/>
      <c r="D15" s="3"/>
      <c r="E15" s="4"/>
      <c r="F15" s="3"/>
      <c r="G15" s="4"/>
      <c r="H15" s="3"/>
      <c r="I15" s="4">
        <v>2</v>
      </c>
      <c r="J15" s="3"/>
      <c r="K15" s="4"/>
      <c r="L15" s="3"/>
      <c r="M15" s="4"/>
      <c r="N15" s="3"/>
      <c r="O15" s="4"/>
      <c r="P15" s="3"/>
      <c r="Q15" s="4"/>
      <c r="R15" s="3"/>
      <c r="S15" s="4"/>
      <c r="T15" s="3"/>
      <c r="U15" s="4"/>
      <c r="V15" s="3"/>
      <c r="W15" s="4"/>
      <c r="X15" s="3"/>
      <c r="Y15" s="4"/>
      <c r="Z15" s="3"/>
      <c r="AA15" s="19">
        <f t="shared" si="0"/>
        <v>2</v>
      </c>
      <c r="AB15" s="23">
        <f t="shared" si="1"/>
        <v>1E-3</v>
      </c>
    </row>
    <row r="16" spans="1:28" ht="25.5" x14ac:dyDescent="0.25">
      <c r="A16" s="9" t="s">
        <v>29</v>
      </c>
      <c r="B16" s="3"/>
      <c r="C16" s="4"/>
      <c r="D16" s="3"/>
      <c r="E16" s="4"/>
      <c r="F16" s="3"/>
      <c r="G16" s="4"/>
      <c r="H16" s="3"/>
      <c r="I16" s="4"/>
      <c r="J16" s="3"/>
      <c r="K16" s="4"/>
      <c r="L16" s="3"/>
      <c r="M16" s="4"/>
      <c r="N16" s="3">
        <v>1</v>
      </c>
      <c r="O16" s="4"/>
      <c r="P16" s="3"/>
      <c r="Q16" s="4"/>
      <c r="R16" s="3"/>
      <c r="S16" s="4"/>
      <c r="T16" s="3"/>
      <c r="U16" s="4"/>
      <c r="V16" s="3"/>
      <c r="W16" s="4"/>
      <c r="X16" s="3"/>
      <c r="Y16" s="4"/>
      <c r="Z16" s="3"/>
      <c r="AA16" s="19">
        <f t="shared" si="0"/>
        <v>1</v>
      </c>
      <c r="AB16" s="23">
        <f t="shared" si="1"/>
        <v>5.0000000000000001E-4</v>
      </c>
    </row>
    <row r="17" spans="1:28" ht="25.5" x14ac:dyDescent="0.25">
      <c r="A17" s="9" t="s">
        <v>20</v>
      </c>
      <c r="B17" s="3"/>
      <c r="C17" s="4"/>
      <c r="D17" s="3"/>
      <c r="E17" s="4"/>
      <c r="F17" s="3"/>
      <c r="G17" s="4"/>
      <c r="H17" s="3">
        <v>1</v>
      </c>
      <c r="I17" s="4"/>
      <c r="J17" s="3"/>
      <c r="K17" s="4"/>
      <c r="L17" s="3"/>
      <c r="M17" s="4"/>
      <c r="N17" s="3"/>
      <c r="O17" s="4"/>
      <c r="P17" s="3"/>
      <c r="Q17" s="4"/>
      <c r="R17" s="3"/>
      <c r="S17" s="4"/>
      <c r="T17" s="3"/>
      <c r="U17" s="4"/>
      <c r="V17" s="3"/>
      <c r="W17" s="4"/>
      <c r="X17" s="3"/>
      <c r="Y17" s="4"/>
      <c r="Z17" s="3"/>
      <c r="AA17" s="19">
        <f t="shared" si="0"/>
        <v>1</v>
      </c>
      <c r="AB17" s="23">
        <f t="shared" si="1"/>
        <v>5.0000000000000001E-4</v>
      </c>
    </row>
    <row r="19" spans="1:28" x14ac:dyDescent="0.25">
      <c r="AA19" s="19">
        <f>SUM(AA3:AA17)</f>
        <v>1423</v>
      </c>
      <c r="AB19" s="23">
        <f>SUM(AB3:AB17)</f>
        <v>0.71149999999999958</v>
      </c>
    </row>
  </sheetData>
  <sortState ref="A4:AA17">
    <sortCondition descending="1" ref="AA3:AA17"/>
    <sortCondition ref="A3:A17"/>
  </sortState>
  <mergeCells count="2">
    <mergeCell ref="A1:A2"/>
    <mergeCell ref="B1:Z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136E4-78CC-4810-81E6-FC7DB14BD0AE}">
  <dimension ref="A1:AB24"/>
  <sheetViews>
    <sheetView workbookViewId="0">
      <selection activeCell="AB19" sqref="AB19"/>
    </sheetView>
  </sheetViews>
  <sheetFormatPr defaultRowHeight="15" x14ac:dyDescent="0.25"/>
  <cols>
    <col min="1" max="1" width="17.28515625" customWidth="1"/>
    <col min="2" max="26" width="3" bestFit="1" customWidth="1"/>
    <col min="27" max="27" width="25.5703125" style="19" customWidth="1"/>
    <col min="28" max="28" width="27.42578125" style="23" customWidth="1"/>
  </cols>
  <sheetData>
    <row r="1" spans="1:28" x14ac:dyDescent="0.25">
      <c r="A1" s="41" t="s">
        <v>0</v>
      </c>
      <c r="B1" s="38" t="s">
        <v>1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40"/>
      <c r="AA1" s="18" t="s">
        <v>82</v>
      </c>
      <c r="AB1" s="23" t="s">
        <v>88</v>
      </c>
    </row>
    <row r="2" spans="1:28" x14ac:dyDescent="0.25">
      <c r="A2" s="42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  <c r="L2" s="1">
        <v>11</v>
      </c>
      <c r="M2" s="1">
        <v>12</v>
      </c>
      <c r="N2" s="1">
        <v>13</v>
      </c>
      <c r="O2" s="1">
        <v>14</v>
      </c>
      <c r="P2" s="1">
        <v>15</v>
      </c>
      <c r="Q2" s="1">
        <v>16</v>
      </c>
      <c r="R2" s="1">
        <v>17</v>
      </c>
      <c r="S2" s="1">
        <v>18</v>
      </c>
      <c r="T2" s="1">
        <v>19</v>
      </c>
      <c r="U2" s="1">
        <v>20</v>
      </c>
      <c r="V2" s="1">
        <v>21</v>
      </c>
      <c r="W2" s="1">
        <v>22</v>
      </c>
      <c r="X2" s="1">
        <v>23</v>
      </c>
      <c r="Y2" s="1">
        <v>24</v>
      </c>
      <c r="Z2" s="1">
        <v>25</v>
      </c>
    </row>
    <row r="3" spans="1:28" x14ac:dyDescent="0.25">
      <c r="A3" s="10" t="s">
        <v>15</v>
      </c>
      <c r="B3" s="3"/>
      <c r="C3" s="4">
        <v>55</v>
      </c>
      <c r="D3" s="3">
        <v>55</v>
      </c>
      <c r="E3" s="4">
        <v>50</v>
      </c>
      <c r="F3" s="3">
        <v>20</v>
      </c>
      <c r="G3" s="4"/>
      <c r="H3" s="3"/>
      <c r="I3" s="4"/>
      <c r="J3" s="3"/>
      <c r="K3" s="4"/>
      <c r="L3" s="3"/>
      <c r="M3" s="4">
        <v>50</v>
      </c>
      <c r="N3" s="3">
        <v>60</v>
      </c>
      <c r="O3" s="4">
        <v>80</v>
      </c>
      <c r="P3" s="3">
        <v>35</v>
      </c>
      <c r="Q3" s="4">
        <v>50</v>
      </c>
      <c r="R3" s="3">
        <v>25</v>
      </c>
      <c r="S3" s="4">
        <v>65</v>
      </c>
      <c r="T3" s="3">
        <v>80</v>
      </c>
      <c r="U3" s="4">
        <v>80</v>
      </c>
      <c r="V3" s="3">
        <v>55</v>
      </c>
      <c r="W3" s="4"/>
      <c r="X3" s="3"/>
      <c r="Y3" s="4"/>
      <c r="Z3" s="3"/>
      <c r="AA3" s="19">
        <f t="shared" ref="AA3:AA22" si="0">SUM(B3:Z3)</f>
        <v>760</v>
      </c>
      <c r="AB3" s="23">
        <f>AA3/2100</f>
        <v>0.3619047619047619</v>
      </c>
    </row>
    <row r="4" spans="1:28" ht="25.5" x14ac:dyDescent="0.25">
      <c r="A4" s="9" t="s">
        <v>70</v>
      </c>
      <c r="B4" s="3">
        <v>10</v>
      </c>
      <c r="C4" s="4"/>
      <c r="D4" s="3">
        <v>2</v>
      </c>
      <c r="E4" s="4">
        <v>3</v>
      </c>
      <c r="F4" s="3"/>
      <c r="G4" s="4">
        <v>8</v>
      </c>
      <c r="H4" s="3"/>
      <c r="I4" s="4">
        <v>35</v>
      </c>
      <c r="J4" s="3">
        <v>25</v>
      </c>
      <c r="K4" s="4">
        <v>80</v>
      </c>
      <c r="L4" s="3">
        <v>80</v>
      </c>
      <c r="M4" s="4">
        <v>30</v>
      </c>
      <c r="N4" s="3">
        <v>20</v>
      </c>
      <c r="O4" s="4">
        <v>2</v>
      </c>
      <c r="P4" s="3">
        <v>8</v>
      </c>
      <c r="Q4" s="4"/>
      <c r="R4" s="3">
        <v>1</v>
      </c>
      <c r="S4" s="4"/>
      <c r="T4" s="3">
        <v>3</v>
      </c>
      <c r="U4" s="4"/>
      <c r="V4" s="3"/>
      <c r="W4" s="4"/>
      <c r="X4" s="3"/>
      <c r="Y4" s="4"/>
      <c r="Z4" s="3"/>
      <c r="AA4" s="19">
        <f t="shared" si="0"/>
        <v>307</v>
      </c>
      <c r="AB4" s="23">
        <f t="shared" ref="AB4:AB22" si="1">AA4/2100</f>
        <v>0.1461904761904762</v>
      </c>
    </row>
    <row r="5" spans="1:28" ht="51.75" thickBot="1" x14ac:dyDescent="0.3">
      <c r="A5" s="11" t="s">
        <v>38</v>
      </c>
      <c r="B5" s="3"/>
      <c r="C5" s="4"/>
      <c r="D5" s="3"/>
      <c r="E5" s="4">
        <v>10</v>
      </c>
      <c r="F5" s="3">
        <v>25</v>
      </c>
      <c r="G5" s="4">
        <v>60</v>
      </c>
      <c r="H5" s="3">
        <v>80</v>
      </c>
      <c r="I5" s="4">
        <v>30</v>
      </c>
      <c r="J5" s="3">
        <v>10</v>
      </c>
      <c r="K5" s="4"/>
      <c r="L5" s="3">
        <v>2</v>
      </c>
      <c r="M5" s="4">
        <v>15</v>
      </c>
      <c r="N5" s="3">
        <v>5</v>
      </c>
      <c r="O5" s="4">
        <v>5</v>
      </c>
      <c r="P5" s="3">
        <v>5</v>
      </c>
      <c r="Q5" s="4"/>
      <c r="R5" s="3"/>
      <c r="S5" s="4"/>
      <c r="T5" s="3"/>
      <c r="U5" s="4"/>
      <c r="V5" s="3"/>
      <c r="W5" s="4"/>
      <c r="X5" s="3"/>
      <c r="Y5" s="4"/>
      <c r="Z5" s="3"/>
      <c r="AA5" s="19">
        <f t="shared" si="0"/>
        <v>247</v>
      </c>
      <c r="AB5" s="23">
        <f t="shared" si="1"/>
        <v>0.11761904761904762</v>
      </c>
    </row>
    <row r="6" spans="1:28" ht="26.25" thickBot="1" x14ac:dyDescent="0.3">
      <c r="A6" s="14" t="s">
        <v>68</v>
      </c>
      <c r="B6" s="3">
        <v>50</v>
      </c>
      <c r="C6" s="4">
        <v>25</v>
      </c>
      <c r="D6" s="3">
        <v>3</v>
      </c>
      <c r="E6" s="4"/>
      <c r="F6" s="3"/>
      <c r="G6" s="4"/>
      <c r="H6" s="3"/>
      <c r="I6" s="4"/>
      <c r="J6" s="3"/>
      <c r="K6" s="4"/>
      <c r="L6" s="3"/>
      <c r="M6" s="4"/>
      <c r="N6" s="3"/>
      <c r="O6" s="4"/>
      <c r="P6" s="3"/>
      <c r="Q6" s="4"/>
      <c r="R6" s="3"/>
      <c r="S6" s="4"/>
      <c r="T6" s="3"/>
      <c r="U6" s="4"/>
      <c r="V6" s="3"/>
      <c r="W6" s="4"/>
      <c r="X6" s="3"/>
      <c r="Y6" s="4"/>
      <c r="Z6" s="3"/>
      <c r="AA6" s="19">
        <f t="shared" si="0"/>
        <v>78</v>
      </c>
      <c r="AB6" s="23">
        <f t="shared" si="1"/>
        <v>3.7142857142857144E-2</v>
      </c>
    </row>
    <row r="7" spans="1:28" ht="26.25" thickBot="1" x14ac:dyDescent="0.3">
      <c r="A7" s="14" t="s">
        <v>11</v>
      </c>
      <c r="B7" s="3">
        <v>10</v>
      </c>
      <c r="C7" s="4">
        <v>2</v>
      </c>
      <c r="D7" s="3">
        <v>3</v>
      </c>
      <c r="E7" s="4">
        <v>5</v>
      </c>
      <c r="F7" s="3">
        <v>10</v>
      </c>
      <c r="G7" s="4"/>
      <c r="H7" s="3"/>
      <c r="I7" s="4"/>
      <c r="J7" s="3"/>
      <c r="K7" s="4"/>
      <c r="L7" s="3"/>
      <c r="M7" s="4"/>
      <c r="N7" s="3"/>
      <c r="O7" s="4"/>
      <c r="P7" s="3"/>
      <c r="Q7" s="4">
        <v>15</v>
      </c>
      <c r="R7" s="3">
        <v>30</v>
      </c>
      <c r="S7" s="4">
        <v>2</v>
      </c>
      <c r="T7" s="3"/>
      <c r="U7" s="4"/>
      <c r="V7" s="3"/>
      <c r="W7" s="4"/>
      <c r="X7" s="3"/>
      <c r="Y7" s="4"/>
      <c r="Z7" s="3"/>
      <c r="AA7" s="19">
        <f t="shared" si="0"/>
        <v>77</v>
      </c>
      <c r="AB7" s="23">
        <f t="shared" si="1"/>
        <v>3.6666666666666667E-2</v>
      </c>
    </row>
    <row r="8" spans="1:28" ht="15.75" thickBot="1" x14ac:dyDescent="0.3">
      <c r="A8" s="20" t="s">
        <v>72</v>
      </c>
      <c r="B8" s="3">
        <v>3</v>
      </c>
      <c r="C8" s="4"/>
      <c r="D8" s="3">
        <v>5</v>
      </c>
      <c r="E8" s="4">
        <v>3</v>
      </c>
      <c r="F8" s="3"/>
      <c r="G8" s="4">
        <v>1</v>
      </c>
      <c r="H8" s="3"/>
      <c r="I8" s="4"/>
      <c r="J8" s="3"/>
      <c r="K8" s="4">
        <v>2</v>
      </c>
      <c r="L8" s="3">
        <v>10</v>
      </c>
      <c r="M8" s="4"/>
      <c r="N8" s="3"/>
      <c r="O8" s="4"/>
      <c r="P8" s="3">
        <v>1</v>
      </c>
      <c r="Q8" s="4">
        <v>5</v>
      </c>
      <c r="R8" s="3">
        <v>30</v>
      </c>
      <c r="S8" s="4">
        <v>15</v>
      </c>
      <c r="T8" s="3"/>
      <c r="U8" s="4"/>
      <c r="V8" s="3"/>
      <c r="W8" s="4"/>
      <c r="X8" s="3"/>
      <c r="Y8" s="4"/>
      <c r="Z8" s="3"/>
      <c r="AA8" s="19">
        <f t="shared" si="0"/>
        <v>75</v>
      </c>
      <c r="AB8" s="23">
        <f t="shared" si="1"/>
        <v>3.5714285714285712E-2</v>
      </c>
    </row>
    <row r="9" spans="1:28" ht="25.5" x14ac:dyDescent="0.25">
      <c r="A9" s="9" t="s">
        <v>33</v>
      </c>
      <c r="B9" s="3"/>
      <c r="C9" s="4"/>
      <c r="D9" s="3"/>
      <c r="E9" s="4"/>
      <c r="F9" s="3"/>
      <c r="G9" s="4">
        <v>15</v>
      </c>
      <c r="H9" s="3">
        <v>5</v>
      </c>
      <c r="I9" s="4">
        <v>3</v>
      </c>
      <c r="J9" s="3">
        <v>35</v>
      </c>
      <c r="K9" s="4">
        <v>5</v>
      </c>
      <c r="L9" s="3">
        <v>8</v>
      </c>
      <c r="M9" s="4"/>
      <c r="N9" s="3"/>
      <c r="O9" s="4"/>
      <c r="P9" s="3"/>
      <c r="Q9" s="4"/>
      <c r="R9" s="3"/>
      <c r="S9" s="4"/>
      <c r="T9" s="3"/>
      <c r="U9" s="4">
        <v>2</v>
      </c>
      <c r="V9" s="3"/>
      <c r="W9" s="4"/>
      <c r="X9" s="3"/>
      <c r="Y9" s="4"/>
      <c r="Z9" s="3"/>
      <c r="AA9" s="19">
        <f t="shared" si="0"/>
        <v>73</v>
      </c>
      <c r="AB9" s="23">
        <f t="shared" si="1"/>
        <v>3.4761904761904765E-2</v>
      </c>
    </row>
    <row r="10" spans="1:28" x14ac:dyDescent="0.25">
      <c r="A10" s="9" t="s">
        <v>69</v>
      </c>
      <c r="B10" s="3"/>
      <c r="C10" s="6">
        <v>5</v>
      </c>
      <c r="D10" s="3">
        <v>25</v>
      </c>
      <c r="E10" s="6">
        <v>10</v>
      </c>
      <c r="F10" s="3">
        <v>25</v>
      </c>
      <c r="G10" s="4"/>
      <c r="H10" s="3"/>
      <c r="I10" s="4"/>
      <c r="J10" s="3"/>
      <c r="K10" s="4"/>
      <c r="L10" s="3"/>
      <c r="M10" s="4"/>
      <c r="N10" s="3"/>
      <c r="O10" s="4"/>
      <c r="P10" s="3"/>
      <c r="Q10" s="4"/>
      <c r="R10" s="3"/>
      <c r="S10" s="4"/>
      <c r="T10" s="3"/>
      <c r="U10" s="4"/>
      <c r="V10" s="3"/>
      <c r="W10" s="4"/>
      <c r="X10" s="3"/>
      <c r="Y10" s="4"/>
      <c r="Z10" s="3"/>
      <c r="AA10" s="19">
        <f t="shared" si="0"/>
        <v>65</v>
      </c>
      <c r="AB10" s="23">
        <f t="shared" si="1"/>
        <v>3.0952380952380953E-2</v>
      </c>
    </row>
    <row r="11" spans="1:28" ht="25.5" x14ac:dyDescent="0.25">
      <c r="A11" s="9" t="s">
        <v>30</v>
      </c>
      <c r="B11" s="3">
        <v>2</v>
      </c>
      <c r="C11" s="4"/>
      <c r="D11" s="3"/>
      <c r="E11" s="4"/>
      <c r="F11" s="3">
        <v>5</v>
      </c>
      <c r="G11" s="4"/>
      <c r="H11" s="3"/>
      <c r="I11" s="4"/>
      <c r="J11" s="3"/>
      <c r="K11" s="4"/>
      <c r="L11" s="3"/>
      <c r="M11" s="4">
        <v>3</v>
      </c>
      <c r="N11" s="3">
        <v>4</v>
      </c>
      <c r="O11" s="4">
        <v>2</v>
      </c>
      <c r="P11" s="3">
        <v>15</v>
      </c>
      <c r="Q11" s="4">
        <v>5</v>
      </c>
      <c r="R11" s="3">
        <v>2</v>
      </c>
      <c r="S11" s="4">
        <v>8</v>
      </c>
      <c r="T11" s="3">
        <v>5</v>
      </c>
      <c r="U11" s="4">
        <v>1</v>
      </c>
      <c r="V11" s="3">
        <v>10</v>
      </c>
      <c r="W11" s="4"/>
      <c r="X11" s="3"/>
      <c r="Y11" s="4"/>
      <c r="Z11" s="3"/>
      <c r="AA11" s="19">
        <f t="shared" si="0"/>
        <v>62</v>
      </c>
      <c r="AB11" s="23">
        <f t="shared" si="1"/>
        <v>2.9523809523809525E-2</v>
      </c>
    </row>
    <row r="12" spans="1:28" ht="25.5" x14ac:dyDescent="0.25">
      <c r="A12" s="9" t="s">
        <v>71</v>
      </c>
      <c r="B12" s="3"/>
      <c r="C12" s="6"/>
      <c r="D12" s="3"/>
      <c r="E12" s="6"/>
      <c r="F12" s="3"/>
      <c r="G12" s="4"/>
      <c r="H12" s="3">
        <v>2</v>
      </c>
      <c r="I12" s="4">
        <v>5</v>
      </c>
      <c r="J12" s="3">
        <v>10</v>
      </c>
      <c r="K12" s="4">
        <v>10</v>
      </c>
      <c r="L12" s="3"/>
      <c r="M12" s="4"/>
      <c r="N12" s="3"/>
      <c r="O12" s="4"/>
      <c r="P12" s="3"/>
      <c r="Q12" s="4">
        <v>15</v>
      </c>
      <c r="R12" s="3">
        <v>10</v>
      </c>
      <c r="S12" s="4"/>
      <c r="T12" s="3"/>
      <c r="U12" s="4"/>
      <c r="V12" s="3"/>
      <c r="W12" s="4"/>
      <c r="X12" s="3"/>
      <c r="Y12" s="4"/>
      <c r="Z12" s="3"/>
      <c r="AA12" s="19">
        <f t="shared" si="0"/>
        <v>52</v>
      </c>
      <c r="AB12" s="23">
        <f t="shared" si="1"/>
        <v>2.4761904761904763E-2</v>
      </c>
    </row>
    <row r="13" spans="1:28" ht="25.5" x14ac:dyDescent="0.25">
      <c r="A13" s="9" t="s">
        <v>27</v>
      </c>
      <c r="B13" s="3"/>
      <c r="C13" s="4"/>
      <c r="D13" s="3"/>
      <c r="E13" s="4"/>
      <c r="F13" s="3"/>
      <c r="G13" s="4"/>
      <c r="H13" s="3"/>
      <c r="I13" s="4"/>
      <c r="J13" s="3"/>
      <c r="K13" s="4"/>
      <c r="L13" s="3"/>
      <c r="M13" s="4"/>
      <c r="N13" s="3"/>
      <c r="O13" s="4">
        <v>1</v>
      </c>
      <c r="P13" s="3"/>
      <c r="Q13" s="4"/>
      <c r="R13" s="3">
        <v>2</v>
      </c>
      <c r="S13" s="4">
        <v>1</v>
      </c>
      <c r="T13" s="3">
        <v>2</v>
      </c>
      <c r="U13" s="4">
        <v>6</v>
      </c>
      <c r="V13" s="3">
        <v>6</v>
      </c>
      <c r="W13" s="4"/>
      <c r="X13" s="3"/>
      <c r="Y13" s="4"/>
      <c r="Z13" s="3"/>
      <c r="AA13" s="19">
        <f t="shared" si="0"/>
        <v>18</v>
      </c>
      <c r="AB13" s="23">
        <f t="shared" si="1"/>
        <v>8.5714285714285719E-3</v>
      </c>
    </row>
    <row r="14" spans="1:28" ht="25.5" x14ac:dyDescent="0.25">
      <c r="A14" s="9" t="s">
        <v>7</v>
      </c>
      <c r="B14" s="3">
        <v>2</v>
      </c>
      <c r="C14" s="4">
        <v>3</v>
      </c>
      <c r="D14" s="3">
        <v>3</v>
      </c>
      <c r="E14" s="4">
        <v>2</v>
      </c>
      <c r="F14" s="3"/>
      <c r="G14" s="4"/>
      <c r="H14" s="3"/>
      <c r="I14" s="4"/>
      <c r="J14" s="3"/>
      <c r="K14" s="4"/>
      <c r="L14" s="3"/>
      <c r="M14" s="4"/>
      <c r="N14" s="3"/>
      <c r="O14" s="4"/>
      <c r="P14" s="3"/>
      <c r="Q14" s="4"/>
      <c r="R14" s="3"/>
      <c r="S14" s="4"/>
      <c r="T14" s="3"/>
      <c r="U14" s="4">
        <v>1</v>
      </c>
      <c r="V14" s="3"/>
      <c r="W14" s="4"/>
      <c r="X14" s="3"/>
      <c r="Y14" s="4"/>
      <c r="Z14" s="3"/>
      <c r="AA14" s="19">
        <f t="shared" si="0"/>
        <v>11</v>
      </c>
      <c r="AB14" s="23">
        <f t="shared" si="1"/>
        <v>5.2380952380952379E-3</v>
      </c>
    </row>
    <row r="15" spans="1:28" ht="25.5" x14ac:dyDescent="0.25">
      <c r="A15" s="9" t="s">
        <v>26</v>
      </c>
      <c r="B15" s="3"/>
      <c r="C15" s="4">
        <v>2</v>
      </c>
      <c r="D15" s="3">
        <v>3</v>
      </c>
      <c r="E15" s="4">
        <v>1</v>
      </c>
      <c r="F15" s="3"/>
      <c r="G15" s="4"/>
      <c r="H15" s="3"/>
      <c r="I15" s="4"/>
      <c r="J15" s="3"/>
      <c r="K15" s="4"/>
      <c r="L15" s="3"/>
      <c r="M15" s="4"/>
      <c r="N15" s="3"/>
      <c r="O15" s="4"/>
      <c r="P15" s="3"/>
      <c r="Q15" s="4">
        <v>3</v>
      </c>
      <c r="R15" s="3"/>
      <c r="S15" s="4"/>
      <c r="T15" s="3"/>
      <c r="U15" s="4"/>
      <c r="V15" s="3">
        <v>1</v>
      </c>
      <c r="W15" s="4"/>
      <c r="X15" s="3"/>
      <c r="Y15" s="4"/>
      <c r="Z15" s="3"/>
      <c r="AA15" s="19">
        <f t="shared" si="0"/>
        <v>10</v>
      </c>
      <c r="AB15" s="23">
        <f t="shared" si="1"/>
        <v>4.7619047619047623E-3</v>
      </c>
    </row>
    <row r="16" spans="1:28" ht="38.25" x14ac:dyDescent="0.25">
      <c r="A16" s="9" t="s">
        <v>66</v>
      </c>
      <c r="B16" s="3">
        <v>1</v>
      </c>
      <c r="C16" s="4">
        <v>3</v>
      </c>
      <c r="D16" s="3"/>
      <c r="E16" s="4"/>
      <c r="F16" s="3">
        <v>5</v>
      </c>
      <c r="G16" s="4"/>
      <c r="H16" s="3"/>
      <c r="I16" s="4"/>
      <c r="J16" s="3"/>
      <c r="K16" s="4"/>
      <c r="L16" s="3"/>
      <c r="M16" s="4"/>
      <c r="N16" s="3"/>
      <c r="O16" s="4"/>
      <c r="P16" s="3"/>
      <c r="Q16" s="4"/>
      <c r="R16" s="3"/>
      <c r="S16" s="4"/>
      <c r="T16" s="3"/>
      <c r="U16" s="4"/>
      <c r="V16" s="3"/>
      <c r="W16" s="4"/>
      <c r="X16" s="3"/>
      <c r="Y16" s="4"/>
      <c r="Z16" s="3"/>
      <c r="AA16" s="19">
        <f t="shared" si="0"/>
        <v>9</v>
      </c>
      <c r="AB16" s="23">
        <f t="shared" si="1"/>
        <v>4.2857142857142859E-3</v>
      </c>
    </row>
    <row r="17" spans="1:28" ht="25.5" x14ac:dyDescent="0.25">
      <c r="A17" s="9" t="s">
        <v>67</v>
      </c>
      <c r="B17" s="3"/>
      <c r="C17" s="4"/>
      <c r="D17" s="3"/>
      <c r="E17" s="4"/>
      <c r="F17" s="3">
        <v>1</v>
      </c>
      <c r="G17" s="4"/>
      <c r="H17" s="3"/>
      <c r="I17" s="4"/>
      <c r="J17" s="3"/>
      <c r="K17" s="4"/>
      <c r="L17" s="3"/>
      <c r="M17" s="4"/>
      <c r="N17" s="3"/>
      <c r="O17" s="4"/>
      <c r="P17" s="3"/>
      <c r="Q17" s="4"/>
      <c r="R17" s="3"/>
      <c r="S17" s="4"/>
      <c r="T17" s="3"/>
      <c r="U17" s="4"/>
      <c r="V17" s="3">
        <v>5</v>
      </c>
      <c r="W17" s="4"/>
      <c r="X17" s="3"/>
      <c r="Y17" s="4"/>
      <c r="Z17" s="3"/>
      <c r="AA17" s="19">
        <f t="shared" si="0"/>
        <v>6</v>
      </c>
      <c r="AB17" s="23">
        <f t="shared" si="1"/>
        <v>2.8571428571428571E-3</v>
      </c>
    </row>
    <row r="18" spans="1:28" x14ac:dyDescent="0.25">
      <c r="A18" s="10" t="s">
        <v>65</v>
      </c>
      <c r="B18" s="3"/>
      <c r="C18" s="4"/>
      <c r="D18" s="3"/>
      <c r="E18" s="4"/>
      <c r="F18" s="3"/>
      <c r="G18" s="4">
        <v>2</v>
      </c>
      <c r="H18" s="3"/>
      <c r="I18" s="4"/>
      <c r="J18" s="3"/>
      <c r="K18" s="4"/>
      <c r="L18" s="3"/>
      <c r="M18" s="4"/>
      <c r="N18" s="3"/>
      <c r="O18" s="4"/>
      <c r="P18" s="3"/>
      <c r="Q18" s="4"/>
      <c r="R18" s="3"/>
      <c r="S18" s="4"/>
      <c r="T18" s="3"/>
      <c r="U18" s="4"/>
      <c r="V18" s="3"/>
      <c r="W18" s="4"/>
      <c r="X18" s="3"/>
      <c r="Y18" s="4"/>
      <c r="Z18" s="3"/>
      <c r="AA18" s="19">
        <f t="shared" si="0"/>
        <v>2</v>
      </c>
      <c r="AB18" s="23">
        <f t="shared" si="1"/>
        <v>9.5238095238095238E-4</v>
      </c>
    </row>
    <row r="19" spans="1:28" ht="25.5" x14ac:dyDescent="0.25">
      <c r="A19" s="9" t="s">
        <v>51</v>
      </c>
      <c r="B19" s="3">
        <v>1</v>
      </c>
      <c r="C19" s="6"/>
      <c r="D19" s="3"/>
      <c r="E19" s="6"/>
      <c r="F19" s="3"/>
      <c r="G19" s="4"/>
      <c r="H19" s="3"/>
      <c r="I19" s="4"/>
      <c r="J19" s="3"/>
      <c r="K19" s="4"/>
      <c r="L19" s="3"/>
      <c r="M19" s="4"/>
      <c r="N19" s="3"/>
      <c r="O19" s="4"/>
      <c r="P19" s="3"/>
      <c r="Q19" s="4"/>
      <c r="R19" s="3"/>
      <c r="S19" s="4"/>
      <c r="T19" s="3">
        <v>1</v>
      </c>
      <c r="U19" s="4"/>
      <c r="V19" s="3"/>
      <c r="W19" s="4"/>
      <c r="X19" s="3"/>
      <c r="Y19" s="4"/>
      <c r="Z19" s="3"/>
      <c r="AA19" s="19">
        <f t="shared" si="0"/>
        <v>2</v>
      </c>
      <c r="AB19" s="23">
        <f t="shared" si="1"/>
        <v>9.5238095238095238E-4</v>
      </c>
    </row>
    <row r="20" spans="1:28" x14ac:dyDescent="0.25">
      <c r="A20" s="9" t="s">
        <v>40</v>
      </c>
      <c r="B20" s="3"/>
      <c r="C20" s="4"/>
      <c r="D20" s="3"/>
      <c r="E20" s="4"/>
      <c r="F20" s="3"/>
      <c r="G20" s="4">
        <v>2</v>
      </c>
      <c r="H20" s="3"/>
      <c r="I20" s="4"/>
      <c r="J20" s="3"/>
      <c r="K20" s="4"/>
      <c r="L20" s="3"/>
      <c r="M20" s="4"/>
      <c r="N20" s="3"/>
      <c r="O20" s="4"/>
      <c r="P20" s="3"/>
      <c r="Q20" s="4"/>
      <c r="R20" s="3"/>
      <c r="S20" s="4"/>
      <c r="T20" s="3"/>
      <c r="U20" s="4"/>
      <c r="V20" s="3"/>
      <c r="W20" s="4"/>
      <c r="X20" s="3"/>
      <c r="Y20" s="4"/>
      <c r="Z20" s="3"/>
      <c r="AA20" s="19">
        <f t="shared" si="0"/>
        <v>2</v>
      </c>
      <c r="AB20" s="23">
        <f t="shared" si="1"/>
        <v>9.5238095238095238E-4</v>
      </c>
    </row>
    <row r="21" spans="1:28" ht="25.5" x14ac:dyDescent="0.25">
      <c r="A21" s="9" t="s">
        <v>6</v>
      </c>
      <c r="B21" s="3"/>
      <c r="C21" s="4"/>
      <c r="D21" s="3"/>
      <c r="E21" s="4"/>
      <c r="F21" s="3">
        <v>1</v>
      </c>
      <c r="G21" s="4"/>
      <c r="H21" s="3"/>
      <c r="I21" s="4"/>
      <c r="J21" s="3"/>
      <c r="K21" s="4"/>
      <c r="L21" s="3"/>
      <c r="M21" s="4"/>
      <c r="N21" s="3"/>
      <c r="O21" s="4"/>
      <c r="P21" s="3"/>
      <c r="Q21" s="4"/>
      <c r="R21" s="3"/>
      <c r="S21" s="4"/>
      <c r="T21" s="3"/>
      <c r="U21" s="4"/>
      <c r="V21" s="3"/>
      <c r="W21" s="4"/>
      <c r="X21" s="3"/>
      <c r="Y21" s="4"/>
      <c r="Z21" s="3"/>
      <c r="AA21" s="19">
        <f t="shared" si="0"/>
        <v>1</v>
      </c>
      <c r="AB21" s="23">
        <f t="shared" si="1"/>
        <v>4.7619047619047619E-4</v>
      </c>
    </row>
    <row r="22" spans="1:28" ht="25.5" x14ac:dyDescent="0.25">
      <c r="A22" s="9" t="s">
        <v>25</v>
      </c>
      <c r="B22" s="3"/>
      <c r="C22" s="4">
        <v>1</v>
      </c>
      <c r="D22" s="3"/>
      <c r="E22" s="4"/>
      <c r="F22" s="3"/>
      <c r="G22" s="4"/>
      <c r="H22" s="3"/>
      <c r="I22" s="4"/>
      <c r="J22" s="3"/>
      <c r="K22" s="4"/>
      <c r="L22" s="3"/>
      <c r="M22" s="4"/>
      <c r="N22" s="3"/>
      <c r="O22" s="4"/>
      <c r="P22" s="3"/>
      <c r="Q22" s="4"/>
      <c r="R22" s="3"/>
      <c r="S22" s="4"/>
      <c r="T22" s="3"/>
      <c r="U22" s="4"/>
      <c r="V22" s="3"/>
      <c r="W22" s="4"/>
      <c r="X22" s="3"/>
      <c r="Y22" s="4"/>
      <c r="Z22" s="3"/>
      <c r="AA22" s="19">
        <f t="shared" si="0"/>
        <v>1</v>
      </c>
      <c r="AB22" s="23">
        <f t="shared" si="1"/>
        <v>4.7619047619047619E-4</v>
      </c>
    </row>
    <row r="24" spans="1:28" x14ac:dyDescent="0.25">
      <c r="AA24" s="19">
        <f>SUM(AA3:AA22)</f>
        <v>1858</v>
      </c>
      <c r="AB24" s="23">
        <f>SUM(AB3:AB22)</f>
        <v>0.88476190476190486</v>
      </c>
    </row>
  </sheetData>
  <sortState ref="A4:AA22">
    <sortCondition descending="1" ref="AA3:AA22"/>
    <sortCondition ref="A3:A22"/>
  </sortState>
  <mergeCells count="2">
    <mergeCell ref="A1:A2"/>
    <mergeCell ref="B1:Z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C3B02-5DA4-4C09-965F-215BBA874A78}">
  <dimension ref="A1:AB19"/>
  <sheetViews>
    <sheetView workbookViewId="0">
      <selection activeCell="AB17" sqref="AB17"/>
    </sheetView>
  </sheetViews>
  <sheetFormatPr defaultRowHeight="15" x14ac:dyDescent="0.25"/>
  <cols>
    <col min="1" max="1" width="16.85546875" customWidth="1"/>
    <col min="2" max="26" width="3" bestFit="1" customWidth="1"/>
    <col min="27" max="27" width="25.5703125" style="19" customWidth="1"/>
    <col min="28" max="28" width="27.28515625" style="23" customWidth="1"/>
  </cols>
  <sheetData>
    <row r="1" spans="1:28" x14ac:dyDescent="0.25">
      <c r="A1" s="43" t="s">
        <v>0</v>
      </c>
      <c r="B1" s="38" t="s">
        <v>1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40"/>
      <c r="AA1" s="18" t="s">
        <v>82</v>
      </c>
      <c r="AB1" s="23" t="s">
        <v>88</v>
      </c>
    </row>
    <row r="2" spans="1:28" x14ac:dyDescent="0.25">
      <c r="A2" s="43"/>
      <c r="B2" s="16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  <c r="L2" s="1">
        <v>11</v>
      </c>
      <c r="M2" s="1">
        <v>12</v>
      </c>
      <c r="N2" s="1">
        <v>13</v>
      </c>
      <c r="O2" s="1">
        <v>14</v>
      </c>
      <c r="P2" s="1">
        <v>15</v>
      </c>
      <c r="Q2" s="1">
        <v>16</v>
      </c>
      <c r="R2" s="1">
        <v>17</v>
      </c>
      <c r="S2" s="1">
        <v>18</v>
      </c>
      <c r="T2" s="1">
        <v>19</v>
      </c>
      <c r="U2" s="1">
        <v>20</v>
      </c>
      <c r="V2" s="1">
        <v>21</v>
      </c>
      <c r="W2" s="1">
        <v>22</v>
      </c>
      <c r="X2" s="1">
        <v>23</v>
      </c>
      <c r="Y2" s="1">
        <v>24</v>
      </c>
      <c r="Z2" s="1">
        <v>25</v>
      </c>
    </row>
    <row r="3" spans="1:28" ht="25.5" x14ac:dyDescent="0.25">
      <c r="A3" s="9" t="s">
        <v>78</v>
      </c>
      <c r="B3" s="17">
        <v>50</v>
      </c>
      <c r="C3" s="4">
        <v>30</v>
      </c>
      <c r="D3" s="3">
        <v>50</v>
      </c>
      <c r="E3" s="4">
        <v>80</v>
      </c>
      <c r="F3" s="3">
        <v>65</v>
      </c>
      <c r="G3" s="4">
        <v>80</v>
      </c>
      <c r="H3" s="3">
        <v>80</v>
      </c>
      <c r="I3" s="4">
        <v>80</v>
      </c>
      <c r="J3" s="3">
        <v>70</v>
      </c>
      <c r="K3" s="4">
        <v>80</v>
      </c>
      <c r="L3" s="3">
        <v>75</v>
      </c>
      <c r="M3" s="4">
        <v>85</v>
      </c>
      <c r="N3" s="3">
        <v>80</v>
      </c>
      <c r="O3" s="4">
        <v>75</v>
      </c>
      <c r="P3" s="3">
        <v>85</v>
      </c>
      <c r="Q3" s="4">
        <v>95</v>
      </c>
      <c r="R3" s="3"/>
      <c r="S3" s="4">
        <v>60</v>
      </c>
      <c r="T3" s="3">
        <v>65</v>
      </c>
      <c r="U3" s="4">
        <v>70</v>
      </c>
      <c r="V3" s="3"/>
      <c r="W3" s="4"/>
      <c r="X3" s="3"/>
      <c r="Y3" s="4"/>
      <c r="Z3" s="3"/>
      <c r="AA3" s="19">
        <f t="shared" ref="AA3:AA17" si="0">SUM(B3:Z3)</f>
        <v>1355</v>
      </c>
      <c r="AB3" s="23">
        <f>AA3/2000</f>
        <v>0.67749999999999999</v>
      </c>
    </row>
    <row r="4" spans="1:28" x14ac:dyDescent="0.25">
      <c r="A4" s="10" t="s">
        <v>15</v>
      </c>
      <c r="B4" s="17">
        <v>20</v>
      </c>
      <c r="C4" s="6">
        <v>55</v>
      </c>
      <c r="D4" s="3">
        <v>35</v>
      </c>
      <c r="E4" s="6"/>
      <c r="F4" s="3">
        <v>5</v>
      </c>
      <c r="G4" s="4"/>
      <c r="H4" s="3"/>
      <c r="I4" s="4">
        <v>3</v>
      </c>
      <c r="J4" s="3">
        <v>3</v>
      </c>
      <c r="K4" s="4"/>
      <c r="L4" s="3"/>
      <c r="M4" s="4"/>
      <c r="N4" s="3"/>
      <c r="O4" s="4"/>
      <c r="P4" s="3"/>
      <c r="Q4" s="4"/>
      <c r="R4" s="3"/>
      <c r="S4" s="4"/>
      <c r="T4" s="3"/>
      <c r="U4" s="4"/>
      <c r="V4" s="3"/>
      <c r="W4" s="4"/>
      <c r="X4" s="3"/>
      <c r="Y4" s="4"/>
      <c r="Z4" s="3"/>
      <c r="AA4" s="19">
        <f t="shared" si="0"/>
        <v>121</v>
      </c>
      <c r="AB4" s="23">
        <f t="shared" ref="AB4:AB17" si="1">AA4/2000</f>
        <v>6.0499999999999998E-2</v>
      </c>
    </row>
    <row r="5" spans="1:28" ht="25.5" x14ac:dyDescent="0.25">
      <c r="A5" s="9" t="s">
        <v>10</v>
      </c>
      <c r="B5" s="17">
        <v>2</v>
      </c>
      <c r="C5" s="4">
        <v>5</v>
      </c>
      <c r="D5" s="3">
        <v>3</v>
      </c>
      <c r="E5" s="4">
        <v>6</v>
      </c>
      <c r="F5" s="3">
        <v>5</v>
      </c>
      <c r="G5" s="4"/>
      <c r="H5" s="3">
        <v>10</v>
      </c>
      <c r="I5" s="4">
        <v>2</v>
      </c>
      <c r="J5" s="3">
        <v>20</v>
      </c>
      <c r="K5" s="4">
        <v>8</v>
      </c>
      <c r="L5" s="3">
        <v>20</v>
      </c>
      <c r="M5" s="4">
        <v>5</v>
      </c>
      <c r="N5" s="3"/>
      <c r="O5" s="4">
        <v>5</v>
      </c>
      <c r="P5" s="3">
        <v>5</v>
      </c>
      <c r="Q5" s="4"/>
      <c r="R5" s="3"/>
      <c r="S5" s="4">
        <v>10</v>
      </c>
      <c r="T5" s="3">
        <v>10</v>
      </c>
      <c r="U5" s="4">
        <v>2</v>
      </c>
      <c r="V5" s="3"/>
      <c r="W5" s="4"/>
      <c r="X5" s="3"/>
      <c r="Y5" s="4"/>
      <c r="Z5" s="3"/>
      <c r="AA5" s="19">
        <f t="shared" si="0"/>
        <v>118</v>
      </c>
      <c r="AB5" s="23">
        <f t="shared" si="1"/>
        <v>5.8999999999999997E-2</v>
      </c>
    </row>
    <row r="6" spans="1:28" ht="25.5" x14ac:dyDescent="0.25">
      <c r="A6" s="9" t="s">
        <v>67</v>
      </c>
      <c r="B6" s="17"/>
      <c r="C6" s="4"/>
      <c r="D6" s="3"/>
      <c r="E6" s="4">
        <v>5</v>
      </c>
      <c r="F6" s="3">
        <v>3</v>
      </c>
      <c r="G6" s="4">
        <v>15</v>
      </c>
      <c r="H6" s="3">
        <v>5</v>
      </c>
      <c r="I6" s="4">
        <v>5</v>
      </c>
      <c r="J6" s="3">
        <v>3</v>
      </c>
      <c r="K6" s="4">
        <v>5</v>
      </c>
      <c r="L6" s="3"/>
      <c r="M6" s="4">
        <v>5</v>
      </c>
      <c r="N6" s="3">
        <v>15</v>
      </c>
      <c r="O6" s="4">
        <v>15</v>
      </c>
      <c r="P6" s="3">
        <v>5</v>
      </c>
      <c r="Q6" s="4">
        <v>1</v>
      </c>
      <c r="R6" s="3">
        <v>15</v>
      </c>
      <c r="S6" s="4">
        <v>15</v>
      </c>
      <c r="T6" s="3"/>
      <c r="U6" s="4">
        <v>5</v>
      </c>
      <c r="V6" s="3"/>
      <c r="W6" s="4"/>
      <c r="X6" s="3"/>
      <c r="Y6" s="4"/>
      <c r="Z6" s="3"/>
      <c r="AA6" s="19">
        <f t="shared" si="0"/>
        <v>117</v>
      </c>
      <c r="AB6" s="23">
        <f t="shared" si="1"/>
        <v>5.8500000000000003E-2</v>
      </c>
    </row>
    <row r="7" spans="1:28" x14ac:dyDescent="0.25">
      <c r="A7" s="9" t="s">
        <v>76</v>
      </c>
      <c r="B7" s="17"/>
      <c r="C7" s="4"/>
      <c r="D7" s="3"/>
      <c r="E7" s="4"/>
      <c r="F7" s="3"/>
      <c r="G7" s="4"/>
      <c r="H7" s="3"/>
      <c r="I7" s="4"/>
      <c r="J7" s="3"/>
      <c r="K7" s="4"/>
      <c r="L7" s="3"/>
      <c r="M7" s="4"/>
      <c r="N7" s="3"/>
      <c r="O7" s="4"/>
      <c r="P7" s="3"/>
      <c r="Q7" s="4">
        <v>1</v>
      </c>
      <c r="R7" s="3">
        <v>2</v>
      </c>
      <c r="S7" s="4">
        <v>10</v>
      </c>
      <c r="T7" s="3">
        <v>15</v>
      </c>
      <c r="U7" s="4"/>
      <c r="V7" s="3"/>
      <c r="W7" s="4"/>
      <c r="X7" s="3"/>
      <c r="Y7" s="4"/>
      <c r="Z7" s="3"/>
      <c r="AA7" s="19">
        <f t="shared" si="0"/>
        <v>28</v>
      </c>
      <c r="AB7" s="23">
        <f t="shared" si="1"/>
        <v>1.4E-2</v>
      </c>
    </row>
    <row r="8" spans="1:28" ht="25.5" x14ac:dyDescent="0.25">
      <c r="A8" s="9" t="s">
        <v>50</v>
      </c>
      <c r="B8" s="17"/>
      <c r="C8" s="4"/>
      <c r="D8" s="3"/>
      <c r="E8" s="4"/>
      <c r="F8" s="3"/>
      <c r="G8" s="4"/>
      <c r="H8" s="3"/>
      <c r="I8" s="4"/>
      <c r="J8" s="3"/>
      <c r="K8" s="4"/>
      <c r="L8" s="3"/>
      <c r="M8" s="4"/>
      <c r="N8" s="3"/>
      <c r="O8" s="4"/>
      <c r="P8" s="3"/>
      <c r="Q8" s="4"/>
      <c r="R8" s="3"/>
      <c r="S8" s="4">
        <v>1</v>
      </c>
      <c r="T8" s="3">
        <v>5</v>
      </c>
      <c r="U8" s="4">
        <v>15</v>
      </c>
      <c r="V8" s="3"/>
      <c r="W8" s="4"/>
      <c r="X8" s="3"/>
      <c r="Y8" s="4"/>
      <c r="Z8" s="3"/>
      <c r="AA8" s="19">
        <f t="shared" si="0"/>
        <v>21</v>
      </c>
      <c r="AB8" s="23">
        <f t="shared" si="1"/>
        <v>1.0500000000000001E-2</v>
      </c>
    </row>
    <row r="9" spans="1:28" ht="25.5" x14ac:dyDescent="0.25">
      <c r="A9" s="9" t="s">
        <v>80</v>
      </c>
      <c r="B9" s="17"/>
      <c r="C9" s="4"/>
      <c r="D9" s="3"/>
      <c r="E9" s="4"/>
      <c r="F9" s="3">
        <v>8</v>
      </c>
      <c r="G9" s="4">
        <v>2</v>
      </c>
      <c r="H9" s="3">
        <v>5</v>
      </c>
      <c r="I9" s="4">
        <v>3</v>
      </c>
      <c r="J9" s="3"/>
      <c r="K9" s="4"/>
      <c r="L9" s="3"/>
      <c r="M9" s="4"/>
      <c r="N9" s="3"/>
      <c r="O9" s="4"/>
      <c r="P9" s="3"/>
      <c r="Q9" s="4"/>
      <c r="R9" s="3"/>
      <c r="S9" s="4"/>
      <c r="T9" s="3"/>
      <c r="U9" s="4"/>
      <c r="V9" s="3"/>
      <c r="W9" s="4"/>
      <c r="X9" s="3"/>
      <c r="Y9" s="4"/>
      <c r="Z9" s="3"/>
      <c r="AA9" s="19">
        <f t="shared" si="0"/>
        <v>18</v>
      </c>
      <c r="AB9" s="23">
        <f t="shared" si="1"/>
        <v>8.9999999999999993E-3</v>
      </c>
    </row>
    <row r="10" spans="1:28" ht="25.5" x14ac:dyDescent="0.25">
      <c r="A10" s="9" t="s">
        <v>11</v>
      </c>
      <c r="B10" s="17">
        <v>10</v>
      </c>
      <c r="C10" s="4"/>
      <c r="D10" s="3"/>
      <c r="E10" s="4"/>
      <c r="F10" s="3"/>
      <c r="G10" s="4"/>
      <c r="H10" s="3"/>
      <c r="I10" s="4"/>
      <c r="J10" s="3"/>
      <c r="K10" s="4"/>
      <c r="L10" s="3"/>
      <c r="M10" s="4"/>
      <c r="N10" s="3"/>
      <c r="O10" s="4"/>
      <c r="P10" s="3"/>
      <c r="Q10" s="4"/>
      <c r="R10" s="3"/>
      <c r="S10" s="4"/>
      <c r="T10" s="3"/>
      <c r="U10" s="4"/>
      <c r="V10" s="3"/>
      <c r="W10" s="4"/>
      <c r="X10" s="3"/>
      <c r="Y10" s="4"/>
      <c r="Z10" s="3"/>
      <c r="AA10" s="19">
        <f t="shared" si="0"/>
        <v>10</v>
      </c>
      <c r="AB10" s="23">
        <f t="shared" si="1"/>
        <v>5.0000000000000001E-3</v>
      </c>
    </row>
    <row r="11" spans="1:28" ht="38.25" x14ac:dyDescent="0.25">
      <c r="A11" s="9" t="s">
        <v>75</v>
      </c>
      <c r="B11" s="17">
        <v>2</v>
      </c>
      <c r="C11" s="4">
        <v>1</v>
      </c>
      <c r="D11" s="3">
        <v>3</v>
      </c>
      <c r="E11" s="4"/>
      <c r="F11" s="3"/>
      <c r="G11" s="4"/>
      <c r="H11" s="3"/>
      <c r="I11" s="4"/>
      <c r="J11" s="3"/>
      <c r="K11" s="4"/>
      <c r="L11" s="3"/>
      <c r="M11" s="4"/>
      <c r="N11" s="3"/>
      <c r="O11" s="4"/>
      <c r="P11" s="3"/>
      <c r="Q11" s="4"/>
      <c r="R11" s="3">
        <v>1</v>
      </c>
      <c r="S11" s="4"/>
      <c r="T11" s="3"/>
      <c r="U11" s="4"/>
      <c r="V11" s="3"/>
      <c r="W11" s="4"/>
      <c r="X11" s="3"/>
      <c r="Y11" s="4"/>
      <c r="Z11" s="3"/>
      <c r="AA11" s="19">
        <f t="shared" si="0"/>
        <v>7</v>
      </c>
      <c r="AB11" s="23">
        <f t="shared" si="1"/>
        <v>3.5000000000000001E-3</v>
      </c>
    </row>
    <row r="12" spans="1:28" ht="25.5" x14ac:dyDescent="0.25">
      <c r="A12" s="9" t="s">
        <v>77</v>
      </c>
      <c r="B12" s="17"/>
      <c r="C12" s="4"/>
      <c r="D12" s="3"/>
      <c r="E12" s="4">
        <v>2</v>
      </c>
      <c r="F12" s="3">
        <v>5</v>
      </c>
      <c r="G12" s="4"/>
      <c r="H12" s="3"/>
      <c r="I12" s="4"/>
      <c r="J12" s="3"/>
      <c r="K12" s="4"/>
      <c r="L12" s="3"/>
      <c r="M12" s="4"/>
      <c r="N12" s="3"/>
      <c r="O12" s="4"/>
      <c r="P12" s="3"/>
      <c r="Q12" s="4"/>
      <c r="R12" s="3"/>
      <c r="S12" s="4"/>
      <c r="T12" s="3"/>
      <c r="U12" s="4"/>
      <c r="V12" s="3"/>
      <c r="W12" s="4"/>
      <c r="X12" s="3"/>
      <c r="Y12" s="4"/>
      <c r="Z12" s="3"/>
      <c r="AA12" s="19">
        <f t="shared" si="0"/>
        <v>7</v>
      </c>
      <c r="AB12" s="23">
        <f t="shared" si="1"/>
        <v>3.5000000000000001E-3</v>
      </c>
    </row>
    <row r="13" spans="1:28" ht="25.5" x14ac:dyDescent="0.25">
      <c r="A13" s="9" t="s">
        <v>51</v>
      </c>
      <c r="B13" s="17">
        <v>2</v>
      </c>
      <c r="C13" s="4">
        <v>5</v>
      </c>
      <c r="D13" s="3"/>
      <c r="E13" s="4"/>
      <c r="F13" s="3"/>
      <c r="G13" s="4"/>
      <c r="H13" s="3"/>
      <c r="I13" s="4"/>
      <c r="J13" s="3"/>
      <c r="K13" s="4"/>
      <c r="L13" s="3"/>
      <c r="M13" s="4"/>
      <c r="N13" s="3"/>
      <c r="O13" s="4"/>
      <c r="P13" s="3"/>
      <c r="Q13" s="4"/>
      <c r="R13" s="3"/>
      <c r="S13" s="4"/>
      <c r="T13" s="3"/>
      <c r="U13" s="4"/>
      <c r="V13" s="3"/>
      <c r="W13" s="4"/>
      <c r="X13" s="3"/>
      <c r="Y13" s="4"/>
      <c r="Z13" s="3"/>
      <c r="AA13" s="19">
        <f t="shared" si="0"/>
        <v>7</v>
      </c>
      <c r="AB13" s="23">
        <f t="shared" si="1"/>
        <v>3.5000000000000001E-3</v>
      </c>
    </row>
    <row r="14" spans="1:28" ht="25.5" x14ac:dyDescent="0.25">
      <c r="A14" s="9" t="s">
        <v>73</v>
      </c>
      <c r="B14" s="17">
        <v>2</v>
      </c>
      <c r="C14" s="4">
        <v>1</v>
      </c>
      <c r="D14" s="3"/>
      <c r="E14" s="4"/>
      <c r="F14" s="3"/>
      <c r="G14" s="4"/>
      <c r="H14" s="3"/>
      <c r="I14" s="4"/>
      <c r="J14" s="3"/>
      <c r="K14" s="4"/>
      <c r="L14" s="3"/>
      <c r="M14" s="4"/>
      <c r="N14" s="3"/>
      <c r="O14" s="4"/>
      <c r="P14" s="3"/>
      <c r="Q14" s="4"/>
      <c r="R14" s="3"/>
      <c r="S14" s="4"/>
      <c r="T14" s="3"/>
      <c r="U14" s="4"/>
      <c r="V14" s="3"/>
      <c r="W14" s="4"/>
      <c r="X14" s="3"/>
      <c r="Y14" s="4"/>
      <c r="Z14" s="3"/>
      <c r="AA14" s="19">
        <f t="shared" si="0"/>
        <v>3</v>
      </c>
      <c r="AB14" s="23">
        <f t="shared" si="1"/>
        <v>1.5E-3</v>
      </c>
    </row>
    <row r="15" spans="1:28" ht="25.5" x14ac:dyDescent="0.25">
      <c r="A15" s="10" t="s">
        <v>74</v>
      </c>
      <c r="B15" s="17"/>
      <c r="C15" s="4"/>
      <c r="D15" s="3"/>
      <c r="E15" s="4"/>
      <c r="F15" s="3"/>
      <c r="G15" s="4"/>
      <c r="H15" s="3"/>
      <c r="I15" s="4"/>
      <c r="J15" s="3"/>
      <c r="K15" s="4"/>
      <c r="L15" s="3"/>
      <c r="M15" s="4"/>
      <c r="N15" s="3">
        <v>3</v>
      </c>
      <c r="O15" s="4"/>
      <c r="P15" s="3"/>
      <c r="Q15" s="4"/>
      <c r="R15" s="3"/>
      <c r="S15" s="4"/>
      <c r="T15" s="3"/>
      <c r="U15" s="4"/>
      <c r="V15" s="3"/>
      <c r="W15" s="4"/>
      <c r="X15" s="3"/>
      <c r="Y15" s="4"/>
      <c r="Z15" s="3"/>
      <c r="AA15" s="19">
        <f t="shared" si="0"/>
        <v>3</v>
      </c>
      <c r="AB15" s="23">
        <f t="shared" si="1"/>
        <v>1.5E-3</v>
      </c>
    </row>
    <row r="16" spans="1:28" x14ac:dyDescent="0.25">
      <c r="A16" s="10" t="s">
        <v>72</v>
      </c>
      <c r="B16" s="17">
        <v>3</v>
      </c>
      <c r="C16" s="4"/>
      <c r="D16" s="3"/>
      <c r="E16" s="4"/>
      <c r="F16" s="3"/>
      <c r="G16" s="4"/>
      <c r="H16" s="3"/>
      <c r="I16" s="4"/>
      <c r="J16" s="3"/>
      <c r="K16" s="4"/>
      <c r="L16" s="3"/>
      <c r="M16" s="4"/>
      <c r="N16" s="3"/>
      <c r="O16" s="4"/>
      <c r="P16" s="3"/>
      <c r="Q16" s="4"/>
      <c r="R16" s="3"/>
      <c r="S16" s="4"/>
      <c r="T16" s="3"/>
      <c r="U16" s="4"/>
      <c r="V16" s="3"/>
      <c r="W16" s="4"/>
      <c r="X16" s="3"/>
      <c r="Y16" s="4"/>
      <c r="Z16" s="3"/>
      <c r="AA16" s="19">
        <f t="shared" si="0"/>
        <v>3</v>
      </c>
      <c r="AB16" s="23">
        <f t="shared" si="1"/>
        <v>1.5E-3</v>
      </c>
    </row>
    <row r="17" spans="1:28" x14ac:dyDescent="0.25">
      <c r="A17" s="9" t="s">
        <v>79</v>
      </c>
      <c r="B17" s="17">
        <v>1</v>
      </c>
      <c r="C17" s="4"/>
      <c r="D17" s="3"/>
      <c r="E17" s="4"/>
      <c r="F17" s="3"/>
      <c r="G17" s="4"/>
      <c r="H17" s="3"/>
      <c r="I17" s="4"/>
      <c r="J17" s="3"/>
      <c r="K17" s="4"/>
      <c r="L17" s="3"/>
      <c r="M17" s="4"/>
      <c r="N17" s="3"/>
      <c r="O17" s="4"/>
      <c r="P17" s="3"/>
      <c r="Q17" s="4"/>
      <c r="R17" s="3"/>
      <c r="S17" s="4"/>
      <c r="T17" s="3"/>
      <c r="U17" s="4"/>
      <c r="V17" s="3"/>
      <c r="W17" s="4"/>
      <c r="X17" s="3"/>
      <c r="Y17" s="4"/>
      <c r="Z17" s="3"/>
      <c r="AA17" s="19">
        <f t="shared" si="0"/>
        <v>1</v>
      </c>
      <c r="AB17" s="23">
        <f t="shared" si="1"/>
        <v>5.0000000000000001E-4</v>
      </c>
    </row>
    <row r="19" spans="1:28" x14ac:dyDescent="0.25">
      <c r="AA19" s="19">
        <f>SUM(AA3:AA17)</f>
        <v>1819</v>
      </c>
      <c r="AB19" s="35">
        <f>SUM(AB3:AB17)</f>
        <v>0.90949999999999953</v>
      </c>
    </row>
  </sheetData>
  <sortState ref="A4:AA17">
    <sortCondition descending="1" ref="AA3:AA17"/>
    <sortCondition ref="A3:A17"/>
  </sortState>
  <mergeCells count="2">
    <mergeCell ref="A1:A2"/>
    <mergeCell ref="B1:Z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B9CD9-15AD-4858-8294-B83E1AD0C16A}">
  <dimension ref="A1:AB8"/>
  <sheetViews>
    <sheetView workbookViewId="0">
      <selection activeCell="AB6" sqref="AB6"/>
    </sheetView>
  </sheetViews>
  <sheetFormatPr defaultRowHeight="15" x14ac:dyDescent="0.25"/>
  <cols>
    <col min="1" max="1" width="11.5703125" bestFit="1" customWidth="1"/>
    <col min="2" max="3" width="4" bestFit="1" customWidth="1"/>
    <col min="4" max="26" width="3" bestFit="1" customWidth="1"/>
    <col min="27" max="27" width="25.5703125" style="19" customWidth="1"/>
    <col min="28" max="28" width="27.42578125" style="23" customWidth="1"/>
  </cols>
  <sheetData>
    <row r="1" spans="1:28" x14ac:dyDescent="0.25">
      <c r="A1" s="43" t="s">
        <v>0</v>
      </c>
      <c r="B1" s="38" t="s">
        <v>1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40"/>
      <c r="AA1" s="18" t="s">
        <v>82</v>
      </c>
      <c r="AB1" s="23" t="s">
        <v>88</v>
      </c>
    </row>
    <row r="2" spans="1:28" x14ac:dyDescent="0.25">
      <c r="A2" s="43"/>
      <c r="B2" s="16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  <c r="L2" s="1">
        <v>11</v>
      </c>
      <c r="M2" s="1">
        <v>12</v>
      </c>
      <c r="N2" s="1">
        <v>13</v>
      </c>
      <c r="O2" s="1">
        <v>14</v>
      </c>
      <c r="P2" s="1">
        <v>15</v>
      </c>
      <c r="Q2" s="1">
        <v>16</v>
      </c>
      <c r="R2" s="1">
        <v>17</v>
      </c>
      <c r="S2" s="1">
        <v>18</v>
      </c>
      <c r="T2" s="1">
        <v>19</v>
      </c>
      <c r="U2" s="1">
        <v>20</v>
      </c>
      <c r="V2" s="1">
        <v>21</v>
      </c>
      <c r="W2" s="1">
        <v>22</v>
      </c>
      <c r="X2" s="1">
        <v>23</v>
      </c>
      <c r="Y2" s="1">
        <v>24</v>
      </c>
      <c r="Z2" s="1">
        <v>25</v>
      </c>
    </row>
    <row r="3" spans="1:28" ht="25.5" x14ac:dyDescent="0.25">
      <c r="A3" s="9" t="s">
        <v>33</v>
      </c>
      <c r="B3" s="17">
        <v>100</v>
      </c>
      <c r="C3" s="4">
        <v>100</v>
      </c>
      <c r="D3" s="3">
        <v>99</v>
      </c>
      <c r="E3" s="4">
        <v>98</v>
      </c>
      <c r="F3" s="3">
        <v>98</v>
      </c>
      <c r="G3" s="4">
        <v>95</v>
      </c>
      <c r="H3" s="3">
        <v>80</v>
      </c>
      <c r="I3" s="4">
        <v>80</v>
      </c>
      <c r="J3" s="3">
        <v>55</v>
      </c>
      <c r="K3" s="4">
        <v>65</v>
      </c>
      <c r="L3" s="3">
        <v>75</v>
      </c>
      <c r="M3" s="4">
        <v>60</v>
      </c>
      <c r="N3" s="3">
        <v>80</v>
      </c>
      <c r="O3" s="4">
        <v>80</v>
      </c>
      <c r="P3" s="3">
        <v>93</v>
      </c>
      <c r="Q3" s="4">
        <v>97</v>
      </c>
      <c r="R3" s="3">
        <v>98</v>
      </c>
      <c r="S3" s="4">
        <v>96</v>
      </c>
      <c r="T3" s="3">
        <v>60</v>
      </c>
      <c r="U3" s="4">
        <v>30</v>
      </c>
      <c r="V3" s="3">
        <v>30</v>
      </c>
      <c r="W3" s="4">
        <v>50</v>
      </c>
      <c r="X3" s="3">
        <v>70</v>
      </c>
      <c r="Y3" s="4">
        <v>80</v>
      </c>
      <c r="Z3" s="3">
        <v>86</v>
      </c>
      <c r="AA3" s="19">
        <f>SUM(B3:Z3)</f>
        <v>1955</v>
      </c>
      <c r="AB3" s="23">
        <f>AA3/2500</f>
        <v>0.78200000000000003</v>
      </c>
    </row>
    <row r="4" spans="1:28" ht="25.5" x14ac:dyDescent="0.25">
      <c r="A4" s="9" t="s">
        <v>55</v>
      </c>
      <c r="B4" s="17"/>
      <c r="C4" s="4"/>
      <c r="D4" s="3">
        <v>1</v>
      </c>
      <c r="E4" s="4">
        <v>2</v>
      </c>
      <c r="F4" s="3">
        <v>2</v>
      </c>
      <c r="G4" s="4">
        <v>5</v>
      </c>
      <c r="H4" s="3">
        <v>20</v>
      </c>
      <c r="I4" s="4">
        <v>20</v>
      </c>
      <c r="J4" s="3">
        <v>45</v>
      </c>
      <c r="K4" s="4">
        <v>35</v>
      </c>
      <c r="L4" s="3">
        <v>25</v>
      </c>
      <c r="M4" s="4">
        <v>40</v>
      </c>
      <c r="N4" s="3">
        <v>20</v>
      </c>
      <c r="O4" s="4">
        <v>20</v>
      </c>
      <c r="P4" s="3">
        <v>5</v>
      </c>
      <c r="Q4" s="4">
        <v>3</v>
      </c>
      <c r="R4" s="3">
        <v>2</v>
      </c>
      <c r="S4" s="4">
        <v>3</v>
      </c>
      <c r="T4" s="3">
        <v>40</v>
      </c>
      <c r="U4" s="4">
        <v>70</v>
      </c>
      <c r="V4" s="3">
        <v>70</v>
      </c>
      <c r="W4" s="4">
        <v>50</v>
      </c>
      <c r="X4" s="3">
        <v>30</v>
      </c>
      <c r="Y4" s="4">
        <v>20</v>
      </c>
      <c r="Z4" s="3">
        <v>14</v>
      </c>
      <c r="AA4" s="19">
        <f>SUM(B4:Z4)</f>
        <v>542</v>
      </c>
      <c r="AB4" s="23">
        <f t="shared" ref="AB4:AB6" si="0">AA4/2500</f>
        <v>0.21679999999999999</v>
      </c>
    </row>
    <row r="5" spans="1:28" ht="25.5" x14ac:dyDescent="0.25">
      <c r="A5" s="9" t="s">
        <v>51</v>
      </c>
      <c r="B5" s="17"/>
      <c r="C5" s="4"/>
      <c r="D5" s="3"/>
      <c r="E5" s="4"/>
      <c r="F5" s="3"/>
      <c r="G5" s="4"/>
      <c r="H5" s="3"/>
      <c r="I5" s="4"/>
      <c r="J5" s="3"/>
      <c r="K5" s="4"/>
      <c r="L5" s="3"/>
      <c r="M5" s="4"/>
      <c r="N5" s="3"/>
      <c r="O5" s="4"/>
      <c r="P5" s="3">
        <v>2</v>
      </c>
      <c r="Q5" s="4"/>
      <c r="R5" s="3"/>
      <c r="S5" s="4"/>
      <c r="T5" s="3"/>
      <c r="U5" s="4"/>
      <c r="V5" s="3"/>
      <c r="W5" s="4"/>
      <c r="X5" s="3"/>
      <c r="Y5" s="4"/>
      <c r="Z5" s="3"/>
      <c r="AA5" s="19">
        <f>SUM(B5:Z5)</f>
        <v>2</v>
      </c>
      <c r="AB5" s="23">
        <f t="shared" si="0"/>
        <v>8.0000000000000004E-4</v>
      </c>
    </row>
    <row r="6" spans="1:28" ht="25.5" x14ac:dyDescent="0.25">
      <c r="A6" s="9" t="s">
        <v>81</v>
      </c>
      <c r="B6" s="17"/>
      <c r="C6" s="4"/>
      <c r="D6" s="3"/>
      <c r="E6" s="4"/>
      <c r="F6" s="3"/>
      <c r="G6" s="4"/>
      <c r="H6" s="3"/>
      <c r="I6" s="4"/>
      <c r="J6" s="3"/>
      <c r="K6" s="4"/>
      <c r="L6" s="3"/>
      <c r="M6" s="4"/>
      <c r="N6" s="3"/>
      <c r="O6" s="4"/>
      <c r="P6" s="3"/>
      <c r="Q6" s="4"/>
      <c r="R6" s="3"/>
      <c r="S6" s="4">
        <v>1</v>
      </c>
      <c r="T6" s="3"/>
      <c r="U6" s="4"/>
      <c r="V6" s="3"/>
      <c r="W6" s="4"/>
      <c r="X6" s="3"/>
      <c r="Y6" s="4"/>
      <c r="Z6" s="3"/>
      <c r="AA6" s="19">
        <f>SUM(B6:Z6)</f>
        <v>1</v>
      </c>
      <c r="AB6" s="23">
        <f t="shared" si="0"/>
        <v>4.0000000000000002E-4</v>
      </c>
    </row>
    <row r="8" spans="1:28" x14ac:dyDescent="0.25">
      <c r="AA8" s="19">
        <f>SUM(AA3:AA6)</f>
        <v>2500</v>
      </c>
      <c r="AB8" s="23">
        <f>SUM(AB3:AB6)</f>
        <v>1</v>
      </c>
    </row>
  </sheetData>
  <sortState ref="A4:AA6">
    <sortCondition descending="1" ref="AA3:AA6"/>
    <sortCondition ref="A3:A6"/>
  </sortState>
  <mergeCells count="2">
    <mergeCell ref="A1:A2"/>
    <mergeCell ref="B1:Z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DB1E9-47CA-48D9-8CC2-A1FC414931A4}">
  <dimension ref="A1:B119"/>
  <sheetViews>
    <sheetView topLeftCell="A27" workbookViewId="0">
      <selection activeCell="A119" sqref="A119:XFD119"/>
    </sheetView>
  </sheetViews>
  <sheetFormatPr defaultRowHeight="15" x14ac:dyDescent="0.25"/>
  <cols>
    <col min="1" max="1" width="21.5703125" customWidth="1"/>
    <col min="2" max="2" width="12.140625" customWidth="1"/>
  </cols>
  <sheetData>
    <row r="1" spans="1:2" ht="60" x14ac:dyDescent="0.25">
      <c r="A1" s="24" t="s">
        <v>0</v>
      </c>
      <c r="B1" s="25" t="s">
        <v>86</v>
      </c>
    </row>
    <row r="2" spans="1:2" x14ac:dyDescent="0.25">
      <c r="A2" s="8" t="s">
        <v>15</v>
      </c>
      <c r="B2" s="1">
        <v>5</v>
      </c>
    </row>
    <row r="3" spans="1:2" x14ac:dyDescent="0.25">
      <c r="A3" s="9" t="s">
        <v>33</v>
      </c>
      <c r="B3" s="1">
        <v>4</v>
      </c>
    </row>
    <row r="4" spans="1:2" x14ac:dyDescent="0.25">
      <c r="A4" s="9" t="s">
        <v>51</v>
      </c>
      <c r="B4" s="1">
        <v>4</v>
      </c>
    </row>
    <row r="5" spans="1:2" x14ac:dyDescent="0.25">
      <c r="A5" s="2" t="s">
        <v>11</v>
      </c>
      <c r="B5" s="1">
        <v>3</v>
      </c>
    </row>
    <row r="6" spans="1:2" x14ac:dyDescent="0.25">
      <c r="A6" s="9" t="s">
        <v>29</v>
      </c>
      <c r="B6" s="1">
        <v>3</v>
      </c>
    </row>
    <row r="7" spans="1:2" hidden="1" x14ac:dyDescent="0.25">
      <c r="A7" s="2" t="s">
        <v>2</v>
      </c>
      <c r="B7" s="1"/>
    </row>
    <row r="8" spans="1:2" x14ac:dyDescent="0.25">
      <c r="A8" s="5" t="s">
        <v>13</v>
      </c>
      <c r="B8" s="1">
        <v>3</v>
      </c>
    </row>
    <row r="9" spans="1:2" x14ac:dyDescent="0.25">
      <c r="A9" s="9" t="s">
        <v>35</v>
      </c>
      <c r="B9" s="1">
        <v>3</v>
      </c>
    </row>
    <row r="10" spans="1:2" hidden="1" x14ac:dyDescent="0.25">
      <c r="A10" s="9" t="s">
        <v>3</v>
      </c>
      <c r="B10" s="1"/>
    </row>
    <row r="11" spans="1:2" x14ac:dyDescent="0.25">
      <c r="A11" s="9" t="s">
        <v>55</v>
      </c>
      <c r="B11" s="1">
        <v>3</v>
      </c>
    </row>
    <row r="12" spans="1:2" x14ac:dyDescent="0.25">
      <c r="A12" s="9" t="s">
        <v>73</v>
      </c>
      <c r="B12" s="1">
        <v>2</v>
      </c>
    </row>
    <row r="13" spans="1:2" x14ac:dyDescent="0.25">
      <c r="A13" s="2" t="s">
        <v>3</v>
      </c>
      <c r="B13" s="1">
        <v>2</v>
      </c>
    </row>
    <row r="14" spans="1:2" x14ac:dyDescent="0.25">
      <c r="A14" s="9" t="s">
        <v>67</v>
      </c>
      <c r="B14" s="1">
        <v>2</v>
      </c>
    </row>
    <row r="15" spans="1:2" hidden="1" x14ac:dyDescent="0.25">
      <c r="A15" s="9" t="s">
        <v>67</v>
      </c>
      <c r="B15" s="1"/>
    </row>
    <row r="16" spans="1:2" x14ac:dyDescent="0.25">
      <c r="A16" s="2" t="s">
        <v>5</v>
      </c>
      <c r="B16" s="1">
        <v>2</v>
      </c>
    </row>
    <row r="17" spans="1:2" x14ac:dyDescent="0.25">
      <c r="A17" s="2" t="s">
        <v>6</v>
      </c>
      <c r="B17" s="1">
        <v>2</v>
      </c>
    </row>
    <row r="18" spans="1:2" hidden="1" x14ac:dyDescent="0.25">
      <c r="A18" s="9" t="s">
        <v>5</v>
      </c>
      <c r="B18" s="1"/>
    </row>
    <row r="19" spans="1:2" x14ac:dyDescent="0.25">
      <c r="A19" s="9" t="s">
        <v>25</v>
      </c>
      <c r="B19" s="1">
        <v>2</v>
      </c>
    </row>
    <row r="20" spans="1:2" hidden="1" x14ac:dyDescent="0.25">
      <c r="A20" s="9" t="s">
        <v>6</v>
      </c>
      <c r="B20" s="1"/>
    </row>
    <row r="21" spans="1:2" x14ac:dyDescent="0.25">
      <c r="A21" s="2" t="s">
        <v>7</v>
      </c>
      <c r="B21" s="1">
        <v>2</v>
      </c>
    </row>
    <row r="22" spans="1:2" hidden="1" x14ac:dyDescent="0.25">
      <c r="A22" s="9" t="s">
        <v>25</v>
      </c>
      <c r="B22" s="1"/>
    </row>
    <row r="23" spans="1:2" x14ac:dyDescent="0.25">
      <c r="A23" s="9" t="s">
        <v>26</v>
      </c>
      <c r="B23" s="1">
        <v>2</v>
      </c>
    </row>
    <row r="24" spans="1:2" hidden="1" x14ac:dyDescent="0.25">
      <c r="A24" s="9" t="s">
        <v>7</v>
      </c>
      <c r="B24" s="1"/>
    </row>
    <row r="25" spans="1:2" x14ac:dyDescent="0.25">
      <c r="A25" s="9" t="s">
        <v>27</v>
      </c>
      <c r="B25" s="1">
        <v>2</v>
      </c>
    </row>
    <row r="26" spans="1:2" hidden="1" x14ac:dyDescent="0.25">
      <c r="A26" s="9" t="s">
        <v>26</v>
      </c>
      <c r="B26" s="1"/>
    </row>
    <row r="27" spans="1:2" x14ac:dyDescent="0.25">
      <c r="A27" s="2" t="s">
        <v>8</v>
      </c>
      <c r="B27" s="1">
        <v>2</v>
      </c>
    </row>
    <row r="28" spans="1:2" hidden="1" x14ac:dyDescent="0.25">
      <c r="A28" s="9" t="s">
        <v>27</v>
      </c>
      <c r="B28" s="1"/>
    </row>
    <row r="29" spans="1:2" s="22" customFormat="1" x14ac:dyDescent="0.25">
      <c r="A29" s="21" t="s">
        <v>10</v>
      </c>
      <c r="B29" s="26">
        <v>2</v>
      </c>
    </row>
    <row r="30" spans="1:2" x14ac:dyDescent="0.25">
      <c r="A30" s="9" t="s">
        <v>30</v>
      </c>
      <c r="B30" s="1">
        <v>2</v>
      </c>
    </row>
    <row r="31" spans="1:2" hidden="1" x14ac:dyDescent="0.25">
      <c r="A31" s="9" t="s">
        <v>8</v>
      </c>
      <c r="B31" s="1"/>
    </row>
    <row r="32" spans="1:2" x14ac:dyDescent="0.25">
      <c r="A32" s="9" t="s">
        <v>31</v>
      </c>
      <c r="B32" s="1">
        <v>2</v>
      </c>
    </row>
    <row r="33" spans="1:2" x14ac:dyDescent="0.25">
      <c r="A33" s="9" t="s">
        <v>50</v>
      </c>
      <c r="B33" s="1">
        <v>2</v>
      </c>
    </row>
    <row r="34" spans="1:2" x14ac:dyDescent="0.25">
      <c r="A34" s="9" t="s">
        <v>52</v>
      </c>
      <c r="B34" s="1">
        <v>2</v>
      </c>
    </row>
    <row r="35" spans="1:2" x14ac:dyDescent="0.25">
      <c r="A35" s="9" t="s">
        <v>54</v>
      </c>
      <c r="B35" s="1">
        <v>2</v>
      </c>
    </row>
    <row r="36" spans="1:2" x14ac:dyDescent="0.25">
      <c r="A36" s="2" t="s">
        <v>17</v>
      </c>
      <c r="B36" s="1">
        <v>2</v>
      </c>
    </row>
    <row r="37" spans="1:2" hidden="1" x14ac:dyDescent="0.25">
      <c r="A37" s="9" t="s">
        <v>11</v>
      </c>
      <c r="B37" s="1"/>
    </row>
    <row r="38" spans="1:2" hidden="1" x14ac:dyDescent="0.25">
      <c r="A38" s="9" t="s">
        <v>11</v>
      </c>
      <c r="B38" s="1"/>
    </row>
    <row r="39" spans="1:2" ht="25.5" x14ac:dyDescent="0.25">
      <c r="A39" s="15" t="s">
        <v>38</v>
      </c>
      <c r="B39" s="1">
        <v>2</v>
      </c>
    </row>
    <row r="40" spans="1:2" x14ac:dyDescent="0.25">
      <c r="A40" s="5" t="s">
        <v>20</v>
      </c>
      <c r="B40" s="1">
        <v>2</v>
      </c>
    </row>
    <row r="41" spans="1:2" x14ac:dyDescent="0.25">
      <c r="A41" s="10" t="s">
        <v>72</v>
      </c>
      <c r="B41" s="1">
        <v>2</v>
      </c>
    </row>
    <row r="42" spans="1:2" x14ac:dyDescent="0.25">
      <c r="A42" s="9" t="s">
        <v>40</v>
      </c>
      <c r="B42" s="1">
        <v>2</v>
      </c>
    </row>
    <row r="43" spans="1:2" x14ac:dyDescent="0.25">
      <c r="A43" s="9" t="s">
        <v>22</v>
      </c>
      <c r="B43" s="1">
        <v>1</v>
      </c>
    </row>
    <row r="44" spans="1:2" hidden="1" x14ac:dyDescent="0.25">
      <c r="A44" s="9" t="s">
        <v>29</v>
      </c>
      <c r="B44" s="1"/>
    </row>
    <row r="45" spans="1:2" hidden="1" x14ac:dyDescent="0.25">
      <c r="A45" s="9" t="s">
        <v>29</v>
      </c>
      <c r="B45" s="1"/>
    </row>
    <row r="46" spans="1:2" x14ac:dyDescent="0.25">
      <c r="A46" s="9" t="s">
        <v>23</v>
      </c>
      <c r="B46" s="1">
        <v>1</v>
      </c>
    </row>
    <row r="47" spans="1:2" x14ac:dyDescent="0.25">
      <c r="A47" s="10" t="s">
        <v>65</v>
      </c>
      <c r="B47" s="1">
        <v>1</v>
      </c>
    </row>
    <row r="48" spans="1:2" hidden="1" x14ac:dyDescent="0.25">
      <c r="A48" s="9" t="s">
        <v>13</v>
      </c>
      <c r="B48" s="1"/>
    </row>
    <row r="49" spans="1:2" hidden="1" x14ac:dyDescent="0.25">
      <c r="A49" s="9" t="s">
        <v>13</v>
      </c>
      <c r="B49" s="1"/>
    </row>
    <row r="50" spans="1:2" x14ac:dyDescent="0.25">
      <c r="A50" s="9" t="s">
        <v>24</v>
      </c>
      <c r="B50" s="1">
        <v>1</v>
      </c>
    </row>
    <row r="51" spans="1:2" hidden="1" x14ac:dyDescent="0.25">
      <c r="A51" s="9" t="s">
        <v>30</v>
      </c>
      <c r="B51" s="1"/>
    </row>
    <row r="52" spans="1:2" x14ac:dyDescent="0.25">
      <c r="A52" s="9" t="s">
        <v>60</v>
      </c>
      <c r="B52" s="1">
        <v>1</v>
      </c>
    </row>
    <row r="53" spans="1:2" x14ac:dyDescent="0.25">
      <c r="A53" s="10" t="s">
        <v>74</v>
      </c>
      <c r="B53" s="1">
        <v>1</v>
      </c>
    </row>
    <row r="54" spans="1:2" x14ac:dyDescent="0.25">
      <c r="A54" s="9" t="s">
        <v>75</v>
      </c>
      <c r="B54" s="1">
        <v>1</v>
      </c>
    </row>
    <row r="55" spans="1:2" hidden="1" x14ac:dyDescent="0.25">
      <c r="A55" s="9" t="s">
        <v>31</v>
      </c>
      <c r="B55" s="1"/>
    </row>
    <row r="56" spans="1:2" x14ac:dyDescent="0.25">
      <c r="A56" s="9" t="s">
        <v>66</v>
      </c>
      <c r="B56" s="1">
        <v>1</v>
      </c>
    </row>
    <row r="57" spans="1:2" x14ac:dyDescent="0.25">
      <c r="A57" s="9" t="s">
        <v>41</v>
      </c>
      <c r="B57" s="1">
        <v>1</v>
      </c>
    </row>
    <row r="58" spans="1:2" x14ac:dyDescent="0.25">
      <c r="A58" s="2" t="s">
        <v>4</v>
      </c>
      <c r="B58" s="1">
        <v>1</v>
      </c>
    </row>
    <row r="59" spans="1:2" x14ac:dyDescent="0.25">
      <c r="A59" s="2" t="s">
        <v>42</v>
      </c>
      <c r="B59" s="1">
        <v>1</v>
      </c>
    </row>
    <row r="60" spans="1:2" x14ac:dyDescent="0.25">
      <c r="A60" s="2" t="s">
        <v>43</v>
      </c>
      <c r="B60" s="1">
        <v>1</v>
      </c>
    </row>
    <row r="61" spans="1:2" x14ac:dyDescent="0.25">
      <c r="A61" s="9" t="s">
        <v>76</v>
      </c>
      <c r="B61" s="1">
        <v>1</v>
      </c>
    </row>
    <row r="62" spans="1:2" x14ac:dyDescent="0.25">
      <c r="A62" s="2" t="s">
        <v>9</v>
      </c>
      <c r="B62" s="1">
        <v>1</v>
      </c>
    </row>
    <row r="63" spans="1:2" x14ac:dyDescent="0.25">
      <c r="A63" s="2" t="s">
        <v>44</v>
      </c>
      <c r="B63" s="1">
        <v>1</v>
      </c>
    </row>
    <row r="64" spans="1:2" hidden="1" x14ac:dyDescent="0.25">
      <c r="A64" s="9" t="s">
        <v>33</v>
      </c>
      <c r="B64" s="1"/>
    </row>
    <row r="65" spans="1:2" hidden="1" x14ac:dyDescent="0.25">
      <c r="A65" s="9" t="s">
        <v>33</v>
      </c>
      <c r="B65" s="1"/>
    </row>
    <row r="66" spans="1:2" hidden="1" x14ac:dyDescent="0.25">
      <c r="A66" s="9" t="s">
        <v>33</v>
      </c>
      <c r="B66" s="1"/>
    </row>
    <row r="67" spans="1:2" x14ac:dyDescent="0.25">
      <c r="A67" s="9" t="s">
        <v>28</v>
      </c>
      <c r="B67" s="1">
        <v>1</v>
      </c>
    </row>
    <row r="68" spans="1:2" x14ac:dyDescent="0.25">
      <c r="A68" s="9" t="s">
        <v>68</v>
      </c>
      <c r="B68" s="1">
        <v>1</v>
      </c>
    </row>
    <row r="69" spans="1:2" x14ac:dyDescent="0.25">
      <c r="A69" s="9" t="s">
        <v>69</v>
      </c>
      <c r="B69" s="1">
        <v>1</v>
      </c>
    </row>
    <row r="70" spans="1:2" x14ac:dyDescent="0.25">
      <c r="A70" s="5" t="s">
        <v>12</v>
      </c>
      <c r="B70" s="1">
        <v>1</v>
      </c>
    </row>
    <row r="71" spans="1:2" x14ac:dyDescent="0.25">
      <c r="A71" s="9" t="s">
        <v>61</v>
      </c>
      <c r="B71" s="1">
        <v>1</v>
      </c>
    </row>
    <row r="72" spans="1:2" x14ac:dyDescent="0.25">
      <c r="A72" s="9" t="s">
        <v>77</v>
      </c>
      <c r="B72" s="1">
        <v>1</v>
      </c>
    </row>
    <row r="73" spans="1:2" hidden="1" x14ac:dyDescent="0.25">
      <c r="A73" s="10" t="s">
        <v>15</v>
      </c>
      <c r="B73" s="1"/>
    </row>
    <row r="74" spans="1:2" hidden="1" x14ac:dyDescent="0.25">
      <c r="A74" s="10" t="s">
        <v>15</v>
      </c>
      <c r="B74" s="1"/>
    </row>
    <row r="75" spans="1:2" hidden="1" x14ac:dyDescent="0.25">
      <c r="A75" s="10" t="s">
        <v>15</v>
      </c>
      <c r="B75" s="1"/>
    </row>
    <row r="76" spans="1:2" hidden="1" x14ac:dyDescent="0.25">
      <c r="A76" s="10" t="s">
        <v>15</v>
      </c>
      <c r="B76" s="1"/>
    </row>
    <row r="77" spans="1:2" x14ac:dyDescent="0.25">
      <c r="A77" s="9" t="s">
        <v>45</v>
      </c>
      <c r="B77" s="1">
        <v>1</v>
      </c>
    </row>
    <row r="78" spans="1:2" x14ac:dyDescent="0.25">
      <c r="A78" s="9" t="s">
        <v>70</v>
      </c>
      <c r="B78" s="1">
        <v>1</v>
      </c>
    </row>
    <row r="79" spans="1:2" x14ac:dyDescent="0.25">
      <c r="A79" s="9" t="s">
        <v>32</v>
      </c>
      <c r="B79" s="1">
        <v>1</v>
      </c>
    </row>
    <row r="80" spans="1:2" hidden="1" x14ac:dyDescent="0.25">
      <c r="A80" s="9" t="s">
        <v>35</v>
      </c>
      <c r="B80" s="1"/>
    </row>
    <row r="81" spans="1:2" hidden="1" x14ac:dyDescent="0.25">
      <c r="A81" s="9" t="s">
        <v>35</v>
      </c>
      <c r="B81" s="1"/>
    </row>
    <row r="82" spans="1:2" x14ac:dyDescent="0.25">
      <c r="A82" s="9" t="s">
        <v>81</v>
      </c>
      <c r="B82" s="1">
        <v>1</v>
      </c>
    </row>
    <row r="83" spans="1:2" x14ac:dyDescent="0.25">
      <c r="A83" s="9" t="s">
        <v>62</v>
      </c>
      <c r="B83" s="1">
        <v>1</v>
      </c>
    </row>
    <row r="84" spans="1:2" x14ac:dyDescent="0.25">
      <c r="A84" s="9" t="s">
        <v>78</v>
      </c>
      <c r="B84" s="1">
        <v>1</v>
      </c>
    </row>
    <row r="85" spans="1:2" x14ac:dyDescent="0.25">
      <c r="A85" s="7" t="s">
        <v>14</v>
      </c>
      <c r="B85" s="1">
        <v>1</v>
      </c>
    </row>
    <row r="86" spans="1:2" x14ac:dyDescent="0.25">
      <c r="A86" s="9" t="s">
        <v>46</v>
      </c>
      <c r="B86" s="1">
        <v>1</v>
      </c>
    </row>
    <row r="87" spans="1:2" hidden="1" x14ac:dyDescent="0.25">
      <c r="A87" s="9" t="s">
        <v>50</v>
      </c>
      <c r="B87" s="1"/>
    </row>
    <row r="88" spans="1:2" x14ac:dyDescent="0.25">
      <c r="A88" s="9" t="s">
        <v>47</v>
      </c>
      <c r="B88" s="1">
        <v>1</v>
      </c>
    </row>
    <row r="89" spans="1:2" hidden="1" x14ac:dyDescent="0.25">
      <c r="A89" s="9" t="s">
        <v>51</v>
      </c>
      <c r="B89" s="1"/>
    </row>
    <row r="90" spans="1:2" hidden="1" x14ac:dyDescent="0.25">
      <c r="A90" s="9" t="s">
        <v>51</v>
      </c>
      <c r="B90" s="1"/>
    </row>
    <row r="91" spans="1:2" hidden="1" x14ac:dyDescent="0.25">
      <c r="A91" s="9" t="s">
        <v>51</v>
      </c>
      <c r="B91" s="1"/>
    </row>
    <row r="92" spans="1:2" x14ac:dyDescent="0.25">
      <c r="A92" s="9" t="s">
        <v>63</v>
      </c>
      <c r="B92" s="1">
        <v>1</v>
      </c>
    </row>
    <row r="93" spans="1:2" hidden="1" x14ac:dyDescent="0.25">
      <c r="A93" s="9" t="s">
        <v>52</v>
      </c>
      <c r="B93" s="1"/>
    </row>
    <row r="94" spans="1:2" x14ac:dyDescent="0.25">
      <c r="A94" s="9" t="s">
        <v>79</v>
      </c>
      <c r="B94" s="1">
        <v>1</v>
      </c>
    </row>
    <row r="95" spans="1:2" x14ac:dyDescent="0.25">
      <c r="A95" s="9" t="s">
        <v>34</v>
      </c>
      <c r="B95" s="1">
        <v>1</v>
      </c>
    </row>
    <row r="96" spans="1:2" hidden="1" x14ac:dyDescent="0.25">
      <c r="A96" s="9" t="s">
        <v>54</v>
      </c>
      <c r="B96" s="1"/>
    </row>
    <row r="97" spans="1:2" x14ac:dyDescent="0.25">
      <c r="A97" s="9" t="s">
        <v>48</v>
      </c>
      <c r="B97" s="1">
        <v>1</v>
      </c>
    </row>
    <row r="98" spans="1:2" x14ac:dyDescent="0.25">
      <c r="A98" s="2" t="s">
        <v>16</v>
      </c>
      <c r="B98" s="1">
        <v>1</v>
      </c>
    </row>
    <row r="99" spans="1:2" x14ac:dyDescent="0.25">
      <c r="A99" s="9" t="s">
        <v>64</v>
      </c>
      <c r="B99" s="1">
        <v>1</v>
      </c>
    </row>
    <row r="100" spans="1:2" ht="25.5" hidden="1" x14ac:dyDescent="0.25">
      <c r="A100" s="9" t="s">
        <v>37</v>
      </c>
      <c r="B100" s="1"/>
    </row>
    <row r="101" spans="1:2" x14ac:dyDescent="0.25">
      <c r="A101" s="9" t="s">
        <v>49</v>
      </c>
      <c r="B101" s="1">
        <v>1</v>
      </c>
    </row>
    <row r="102" spans="1:2" ht="25.5" hidden="1" x14ac:dyDescent="0.25">
      <c r="A102" s="15" t="s">
        <v>38</v>
      </c>
      <c r="B102" s="1"/>
    </row>
    <row r="103" spans="1:2" x14ac:dyDescent="0.25">
      <c r="A103" s="9" t="s">
        <v>80</v>
      </c>
      <c r="B103" s="1">
        <v>1</v>
      </c>
    </row>
    <row r="104" spans="1:2" x14ac:dyDescent="0.25">
      <c r="A104" s="9" t="s">
        <v>53</v>
      </c>
      <c r="B104" s="1">
        <v>1</v>
      </c>
    </row>
    <row r="105" spans="1:2" x14ac:dyDescent="0.25">
      <c r="A105" s="9" t="s">
        <v>36</v>
      </c>
      <c r="B105" s="1">
        <v>1</v>
      </c>
    </row>
    <row r="106" spans="1:2" hidden="1" x14ac:dyDescent="0.25">
      <c r="A106" s="9" t="s">
        <v>55</v>
      </c>
      <c r="B106" s="1"/>
    </row>
    <row r="107" spans="1:2" hidden="1" x14ac:dyDescent="0.25">
      <c r="A107" s="9" t="s">
        <v>55</v>
      </c>
      <c r="B107" s="1"/>
    </row>
    <row r="108" spans="1:2" x14ac:dyDescent="0.25">
      <c r="A108" s="9" t="s">
        <v>71</v>
      </c>
      <c r="B108" s="1">
        <v>1</v>
      </c>
    </row>
    <row r="109" spans="1:2" hidden="1" x14ac:dyDescent="0.25">
      <c r="A109" s="9" t="s">
        <v>20</v>
      </c>
      <c r="B109" s="1"/>
    </row>
    <row r="110" spans="1:2" x14ac:dyDescent="0.25">
      <c r="A110" s="2" t="s">
        <v>18</v>
      </c>
      <c r="B110" s="1">
        <v>1</v>
      </c>
    </row>
    <row r="111" spans="1:2" x14ac:dyDescent="0.25">
      <c r="A111" s="7" t="s">
        <v>19</v>
      </c>
      <c r="B111" s="1">
        <v>1</v>
      </c>
    </row>
    <row r="112" spans="1:2" x14ac:dyDescent="0.25">
      <c r="A112" s="9" t="s">
        <v>56</v>
      </c>
      <c r="B112" s="1">
        <v>1</v>
      </c>
    </row>
    <row r="113" spans="1:2" x14ac:dyDescent="0.25">
      <c r="A113" s="9" t="s">
        <v>57</v>
      </c>
      <c r="B113" s="1">
        <v>1</v>
      </c>
    </row>
    <row r="114" spans="1:2" x14ac:dyDescent="0.25">
      <c r="A114" s="7" t="s">
        <v>21</v>
      </c>
      <c r="B114" s="1">
        <v>1</v>
      </c>
    </row>
    <row r="115" spans="1:2" x14ac:dyDescent="0.25">
      <c r="A115" s="9" t="s">
        <v>39</v>
      </c>
      <c r="B115" s="1">
        <v>1</v>
      </c>
    </row>
    <row r="116" spans="1:2" hidden="1" x14ac:dyDescent="0.25">
      <c r="A116" s="10" t="s">
        <v>72</v>
      </c>
      <c r="B116" s="1"/>
    </row>
    <row r="117" spans="1:2" x14ac:dyDescent="0.25">
      <c r="A117" s="9" t="s">
        <v>58</v>
      </c>
      <c r="B117" s="1">
        <v>1</v>
      </c>
    </row>
    <row r="118" spans="1:2" x14ac:dyDescent="0.25">
      <c r="A118" s="9" t="s">
        <v>59</v>
      </c>
      <c r="B118" s="1">
        <v>1</v>
      </c>
    </row>
    <row r="119" spans="1:2" hidden="1" x14ac:dyDescent="0.25">
      <c r="A119" s="29" t="s">
        <v>40</v>
      </c>
    </row>
  </sheetData>
  <sortState ref="A2:B118">
    <sortCondition descending="1" ref="B2:B118"/>
    <sortCondition ref="A2:A118"/>
  </sortState>
  <dataConsolidate link="1">
    <dataRefs count="1">
      <dataRef ref="A3:A22" sheet="CombinedOccurrence"/>
    </dataRefs>
  </dataConsolidate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DB96E-FD1E-41EF-94B9-C4087F595355}">
  <dimension ref="A1:C81"/>
  <sheetViews>
    <sheetView tabSelected="1" topLeftCell="A81" workbookViewId="0">
      <selection activeCell="C2" sqref="C2"/>
    </sheetView>
  </sheetViews>
  <sheetFormatPr defaultRowHeight="15" x14ac:dyDescent="0.25"/>
  <cols>
    <col min="1" max="1" width="21.5703125" customWidth="1"/>
    <col min="2" max="2" width="13.140625" style="33" customWidth="1"/>
    <col min="3" max="3" width="9.140625" style="23"/>
  </cols>
  <sheetData>
    <row r="1" spans="1:3" ht="45" x14ac:dyDescent="0.25">
      <c r="A1" s="24" t="s">
        <v>0</v>
      </c>
      <c r="B1" s="30" t="s">
        <v>84</v>
      </c>
      <c r="C1" s="27" t="s">
        <v>85</v>
      </c>
    </row>
    <row r="2" spans="1:3" x14ac:dyDescent="0.25">
      <c r="A2" s="9" t="s">
        <v>33</v>
      </c>
      <c r="B2" s="31">
        <f>SUM('Transect#2'!AA5,'Transect#4'!AA3,'Transect#5'!AA8,'Transect#7'!AA3)</f>
        <v>3030</v>
      </c>
      <c r="C2" s="28">
        <f t="shared" ref="C2:C33" si="0">B2/14900</f>
        <v>0.20335570469798658</v>
      </c>
    </row>
    <row r="3" spans="1:3" x14ac:dyDescent="0.25">
      <c r="A3" s="8" t="s">
        <v>15</v>
      </c>
      <c r="B3" s="31">
        <f>SUM('Transect#1'!AA4,'Transect#2'!AA3,'Transect#3'!AA3,'Transect#5'!AA3,'Transect#6'!AA4)</f>
        <v>2545</v>
      </c>
      <c r="C3" s="28">
        <f t="shared" si="0"/>
        <v>0.17080536912751679</v>
      </c>
    </row>
    <row r="4" spans="1:3" x14ac:dyDescent="0.25">
      <c r="A4" s="9" t="s">
        <v>78</v>
      </c>
      <c r="B4" s="31">
        <f>SUM('Transect#6'!AA3)</f>
        <v>1355</v>
      </c>
      <c r="C4" s="28">
        <f t="shared" si="0"/>
        <v>9.0939597315436244E-2</v>
      </c>
    </row>
    <row r="5" spans="1:3" x14ac:dyDescent="0.25">
      <c r="A5" s="9" t="s">
        <v>55</v>
      </c>
      <c r="B5" s="31">
        <f>SUM('Transect#3'!AA25,'Transect#4'!AA11,'Transect#7'!AA4)</f>
        <v>548</v>
      </c>
      <c r="C5" s="28">
        <f t="shared" si="0"/>
        <v>3.6778523489932886E-2</v>
      </c>
    </row>
    <row r="6" spans="1:3" x14ac:dyDescent="0.25">
      <c r="A6" s="2" t="s">
        <v>3</v>
      </c>
      <c r="B6" s="32">
        <f>SUM('Transect#1'!AA3,'Transect#2'!AA17)</f>
        <v>545</v>
      </c>
      <c r="C6" s="28">
        <f t="shared" si="0"/>
        <v>3.6577181208053693E-2</v>
      </c>
    </row>
    <row r="7" spans="1:3" x14ac:dyDescent="0.25">
      <c r="A7" s="9" t="s">
        <v>22</v>
      </c>
      <c r="B7" s="31">
        <f>SUM('Transect#2'!AA4)</f>
        <v>368</v>
      </c>
      <c r="C7" s="28">
        <f t="shared" si="0"/>
        <v>2.4697986577181207E-2</v>
      </c>
    </row>
    <row r="8" spans="1:3" x14ac:dyDescent="0.25">
      <c r="A8" s="2" t="s">
        <v>4</v>
      </c>
      <c r="B8" s="32">
        <f>SUM('Transect#1'!AA5)</f>
        <v>347</v>
      </c>
      <c r="C8" s="28">
        <f t="shared" si="0"/>
        <v>2.3288590604026847E-2</v>
      </c>
    </row>
    <row r="9" spans="1:3" x14ac:dyDescent="0.25">
      <c r="A9" s="9" t="s">
        <v>64</v>
      </c>
      <c r="B9" s="31">
        <f>SUM('Transect#4'!AA4)</f>
        <v>311</v>
      </c>
      <c r="C9" s="28">
        <f t="shared" si="0"/>
        <v>2.0872483221476511E-2</v>
      </c>
    </row>
    <row r="10" spans="1:3" x14ac:dyDescent="0.25">
      <c r="A10" s="9" t="s">
        <v>70</v>
      </c>
      <c r="B10" s="31">
        <f>SUM('Transect#5'!AA4)</f>
        <v>307</v>
      </c>
      <c r="C10" s="28">
        <f t="shared" si="0"/>
        <v>2.0604026845637585E-2</v>
      </c>
    </row>
    <row r="11" spans="1:3" x14ac:dyDescent="0.25">
      <c r="A11" s="2" t="s">
        <v>11</v>
      </c>
      <c r="B11" s="31">
        <f>SUM('Transect#1'!AA6,'Transect#5'!AA7,'Transect#6'!AA10)</f>
        <v>300</v>
      </c>
      <c r="C11" s="28">
        <f t="shared" si="0"/>
        <v>2.0134228187919462E-2</v>
      </c>
    </row>
    <row r="12" spans="1:3" ht="25.5" x14ac:dyDescent="0.25">
      <c r="A12" s="15" t="s">
        <v>38</v>
      </c>
      <c r="B12" s="31">
        <f>SUM('Transect#2'!AA12,'Transect#5'!AA5)</f>
        <v>269</v>
      </c>
      <c r="C12" s="28">
        <f t="shared" si="0"/>
        <v>1.8053691275167785E-2</v>
      </c>
    </row>
    <row r="13" spans="1:3" x14ac:dyDescent="0.25">
      <c r="A13" s="9" t="s">
        <v>50</v>
      </c>
      <c r="B13" s="31">
        <f>SUM('Transect#3'!AA4,'Transect#6'!AA8)</f>
        <v>239</v>
      </c>
      <c r="C13" s="28">
        <f t="shared" si="0"/>
        <v>1.604026845637584E-2</v>
      </c>
    </row>
    <row r="14" spans="1:3" x14ac:dyDescent="0.25">
      <c r="A14" s="2" t="s">
        <v>17</v>
      </c>
      <c r="B14" s="31">
        <f>SUM('Transect#1'!AA12,'Transect#2'!AA6)</f>
        <v>215</v>
      </c>
      <c r="C14" s="28">
        <f t="shared" si="0"/>
        <v>1.4429530201342283E-2</v>
      </c>
    </row>
    <row r="15" spans="1:3" x14ac:dyDescent="0.25">
      <c r="A15" s="9" t="s">
        <v>52</v>
      </c>
      <c r="B15" s="31">
        <f>SUM('Transect#3'!AA15,'Transect#4'!AA5)</f>
        <v>163</v>
      </c>
      <c r="C15" s="28">
        <f t="shared" si="0"/>
        <v>1.0939597315436242E-2</v>
      </c>
    </row>
    <row r="16" spans="1:3" x14ac:dyDescent="0.25">
      <c r="A16" s="2" t="s">
        <v>10</v>
      </c>
      <c r="B16" s="31">
        <f>SUM('Transect#1'!AA13,'Transect#6'!AA5)</f>
        <v>149</v>
      </c>
      <c r="C16" s="28">
        <f t="shared" si="0"/>
        <v>0.01</v>
      </c>
    </row>
    <row r="17" spans="1:3" x14ac:dyDescent="0.25">
      <c r="A17" s="9" t="s">
        <v>61</v>
      </c>
      <c r="B17" s="31">
        <f>SUM('Transect#4'!AA6)</f>
        <v>135</v>
      </c>
      <c r="C17" s="28">
        <f t="shared" si="0"/>
        <v>9.0604026845637585E-3</v>
      </c>
    </row>
    <row r="18" spans="1:3" x14ac:dyDescent="0.25">
      <c r="A18" s="9" t="s">
        <v>30</v>
      </c>
      <c r="B18" s="31">
        <f>SUM('Transect#2'!AA10,'Transect#5'!AA11)</f>
        <v>126</v>
      </c>
      <c r="C18" s="28">
        <f t="shared" si="0"/>
        <v>8.4563758389261737E-3</v>
      </c>
    </row>
    <row r="19" spans="1:3" x14ac:dyDescent="0.25">
      <c r="A19" s="9" t="s">
        <v>67</v>
      </c>
      <c r="B19" s="32">
        <f>SUM('Transect#5'!AA17,D19,'Transect#6'!AA6)</f>
        <v>123</v>
      </c>
      <c r="C19" s="28">
        <f t="shared" si="0"/>
        <v>8.2550335570469799E-3</v>
      </c>
    </row>
    <row r="20" spans="1:3" x14ac:dyDescent="0.25">
      <c r="A20" s="9" t="s">
        <v>73</v>
      </c>
      <c r="B20" s="32">
        <f>SUM('Transect#1'!AA7,'Transect#6'!AA14)</f>
        <v>115</v>
      </c>
      <c r="C20" s="28">
        <f t="shared" si="0"/>
        <v>7.7181208053691275E-3</v>
      </c>
    </row>
    <row r="21" spans="1:3" x14ac:dyDescent="0.25">
      <c r="A21" s="9" t="s">
        <v>45</v>
      </c>
      <c r="B21" s="31">
        <f>SUM('Transect#3'!AA5)</f>
        <v>106</v>
      </c>
      <c r="C21" s="28">
        <f t="shared" si="0"/>
        <v>7.1140939597315435E-3</v>
      </c>
    </row>
    <row r="22" spans="1:3" x14ac:dyDescent="0.25">
      <c r="A22" s="9" t="s">
        <v>27</v>
      </c>
      <c r="B22" s="32">
        <f>SUM('Transect#2'!AA9,'Transect#5'!AA13)</f>
        <v>86</v>
      </c>
      <c r="C22" s="28">
        <f t="shared" si="0"/>
        <v>5.7718120805369125E-3</v>
      </c>
    </row>
    <row r="23" spans="1:3" x14ac:dyDescent="0.25">
      <c r="A23" s="9" t="s">
        <v>8</v>
      </c>
      <c r="B23" s="32">
        <f>SUM('Transect#1'!AA8,'Transect#4'!AA14)</f>
        <v>86</v>
      </c>
      <c r="C23" s="28">
        <f t="shared" si="0"/>
        <v>5.7718120805369125E-3</v>
      </c>
    </row>
    <row r="24" spans="1:3" x14ac:dyDescent="0.25">
      <c r="A24" s="9" t="s">
        <v>34</v>
      </c>
      <c r="B24" s="31">
        <f>SUM('Transect#2'!AA7)</f>
        <v>83</v>
      </c>
      <c r="C24" s="28">
        <f t="shared" si="0"/>
        <v>5.5704697986577179E-3</v>
      </c>
    </row>
    <row r="25" spans="1:3" x14ac:dyDescent="0.25">
      <c r="A25" s="9" t="s">
        <v>28</v>
      </c>
      <c r="B25" s="31">
        <f>SUM('Transect#2'!AA8)</f>
        <v>80</v>
      </c>
      <c r="C25" s="28">
        <f t="shared" si="0"/>
        <v>5.3691275167785232E-3</v>
      </c>
    </row>
    <row r="26" spans="1:3" x14ac:dyDescent="0.25">
      <c r="A26" s="9" t="s">
        <v>68</v>
      </c>
      <c r="B26" s="31">
        <f>SUM('Transect#5'!AA6)</f>
        <v>78</v>
      </c>
      <c r="C26" s="28">
        <f t="shared" si="0"/>
        <v>5.2348993288590601E-3</v>
      </c>
    </row>
    <row r="27" spans="1:3" x14ac:dyDescent="0.25">
      <c r="A27" s="10" t="s">
        <v>72</v>
      </c>
      <c r="B27" s="31">
        <f>SUM('Transect#5'!AA8,'Transect#6'!AA16)</f>
        <v>78</v>
      </c>
      <c r="C27" s="28">
        <f t="shared" si="0"/>
        <v>5.2348993288590601E-3</v>
      </c>
    </row>
    <row r="28" spans="1:3" x14ac:dyDescent="0.25">
      <c r="A28" s="9" t="s">
        <v>41</v>
      </c>
      <c r="B28" s="32">
        <f>SUM('Transect#3'!AA7)</f>
        <v>66</v>
      </c>
      <c r="C28" s="28">
        <f t="shared" si="0"/>
        <v>4.4295302013422815E-3</v>
      </c>
    </row>
    <row r="29" spans="1:3" x14ac:dyDescent="0.25">
      <c r="A29" s="9" t="s">
        <v>69</v>
      </c>
      <c r="B29" s="31">
        <f>SUM('Transect#5'!AA10)</f>
        <v>65</v>
      </c>
      <c r="C29" s="28">
        <f t="shared" si="0"/>
        <v>4.3624161073825499E-3</v>
      </c>
    </row>
    <row r="30" spans="1:3" x14ac:dyDescent="0.25">
      <c r="A30" s="5" t="s">
        <v>12</v>
      </c>
      <c r="B30" s="31">
        <f>SUM('Transect#1'!AA9)</f>
        <v>64</v>
      </c>
      <c r="C30" s="28">
        <f t="shared" si="0"/>
        <v>4.2953020134228184E-3</v>
      </c>
    </row>
    <row r="31" spans="1:3" x14ac:dyDescent="0.25">
      <c r="A31" s="9" t="s">
        <v>53</v>
      </c>
      <c r="B31" s="31">
        <f>SUM('Transect#3'!AA8)</f>
        <v>52</v>
      </c>
      <c r="C31" s="28">
        <f t="shared" si="0"/>
        <v>3.4899328859060402E-3</v>
      </c>
    </row>
    <row r="32" spans="1:3" x14ac:dyDescent="0.25">
      <c r="A32" s="9" t="s">
        <v>71</v>
      </c>
      <c r="B32" s="31">
        <f>SUM('Transect#5'!AA12)</f>
        <v>52</v>
      </c>
      <c r="C32" s="28">
        <f t="shared" si="0"/>
        <v>3.4899328859060402E-3</v>
      </c>
    </row>
    <row r="33" spans="1:3" x14ac:dyDescent="0.25">
      <c r="A33" s="5" t="s">
        <v>20</v>
      </c>
      <c r="B33" s="31">
        <f>SUM('Transect#1'!AA10,'Transect#4'!AA17)</f>
        <v>52</v>
      </c>
      <c r="C33" s="28">
        <f t="shared" si="0"/>
        <v>3.4899328859060402E-3</v>
      </c>
    </row>
    <row r="34" spans="1:3" x14ac:dyDescent="0.25">
      <c r="A34" s="2" t="s">
        <v>16</v>
      </c>
      <c r="B34" s="31">
        <f>SUM('Transect#1'!AA11)</f>
        <v>45</v>
      </c>
      <c r="C34" s="28">
        <f t="shared" ref="C34:C65" si="1">B34/14900</f>
        <v>3.0201342281879194E-3</v>
      </c>
    </row>
    <row r="35" spans="1:3" x14ac:dyDescent="0.25">
      <c r="A35" s="9" t="s">
        <v>54</v>
      </c>
      <c r="B35" s="31">
        <f>SUM('Transect#3'!AA16,'Transect#4'!AA7)</f>
        <v>34</v>
      </c>
      <c r="C35" s="28">
        <f t="shared" si="1"/>
        <v>2.2818791946308723E-3</v>
      </c>
    </row>
    <row r="36" spans="1:3" x14ac:dyDescent="0.25">
      <c r="A36" s="2" t="s">
        <v>5</v>
      </c>
      <c r="B36" s="32">
        <f>SUM('Transect#1'!AA15,'Transect#4'!AA9)</f>
        <v>29</v>
      </c>
      <c r="C36" s="28">
        <f t="shared" si="1"/>
        <v>1.9463087248322148E-3</v>
      </c>
    </row>
    <row r="37" spans="1:3" x14ac:dyDescent="0.25">
      <c r="A37" s="9" t="s">
        <v>76</v>
      </c>
      <c r="B37" s="32">
        <f>SUM('Transect#6'!AA7)</f>
        <v>28</v>
      </c>
      <c r="C37" s="28">
        <f t="shared" si="1"/>
        <v>1.8791946308724832E-3</v>
      </c>
    </row>
    <row r="38" spans="1:3" x14ac:dyDescent="0.25">
      <c r="A38" s="7" t="s">
        <v>14</v>
      </c>
      <c r="B38" s="31">
        <f>SUM('Transect#1'!AA14)</f>
        <v>27</v>
      </c>
      <c r="C38" s="28">
        <f t="shared" si="1"/>
        <v>1.8120805369127517E-3</v>
      </c>
    </row>
    <row r="39" spans="1:3" x14ac:dyDescent="0.25">
      <c r="A39" s="9" t="s">
        <v>23</v>
      </c>
      <c r="B39" s="32">
        <f>SUM('Transect#2'!AA11)</f>
        <v>26</v>
      </c>
      <c r="C39" s="28">
        <f t="shared" si="1"/>
        <v>1.7449664429530201E-3</v>
      </c>
    </row>
    <row r="40" spans="1:3" x14ac:dyDescent="0.25">
      <c r="A40" s="5" t="s">
        <v>13</v>
      </c>
      <c r="B40" s="31">
        <f>SUM('Transect#1'!AA18,'Transect#2'!AA19,'Transect#3'!AA12)</f>
        <v>26</v>
      </c>
      <c r="C40" s="28">
        <f t="shared" si="1"/>
        <v>1.7449664429530201E-3</v>
      </c>
    </row>
    <row r="41" spans="1:3" x14ac:dyDescent="0.25">
      <c r="A41" s="9" t="s">
        <v>31</v>
      </c>
      <c r="B41" s="31">
        <f>SUM('Transect#2'!AA15,'Transect#3'!AA10)</f>
        <v>25</v>
      </c>
      <c r="C41" s="28">
        <f t="shared" si="1"/>
        <v>1.6778523489932886E-3</v>
      </c>
    </row>
    <row r="42" spans="1:3" x14ac:dyDescent="0.25">
      <c r="A42" s="9" t="s">
        <v>51</v>
      </c>
      <c r="B42" s="31">
        <f>SUM('Transect#3'!AA13,'Transect#5'!AA19,'Transect#6'!AA13,'Transect#7'!AA5)</f>
        <v>24</v>
      </c>
      <c r="C42" s="28">
        <f t="shared" si="1"/>
        <v>1.610738255033557E-3</v>
      </c>
    </row>
    <row r="43" spans="1:3" x14ac:dyDescent="0.25">
      <c r="A43" s="9" t="s">
        <v>26</v>
      </c>
      <c r="B43" s="32">
        <f>SUM('Transect#2'!AA14,'Transect#5'!AA15)</f>
        <v>20</v>
      </c>
      <c r="C43" s="28">
        <f t="shared" si="1"/>
        <v>1.3422818791946308E-3</v>
      </c>
    </row>
    <row r="44" spans="1:3" x14ac:dyDescent="0.25">
      <c r="A44" s="9" t="s">
        <v>24</v>
      </c>
      <c r="B44" s="32">
        <f>SUM('Transect#2'!AA13)</f>
        <v>19</v>
      </c>
      <c r="C44" s="28">
        <f t="shared" si="1"/>
        <v>1.2751677852348992E-3</v>
      </c>
    </row>
    <row r="45" spans="1:3" x14ac:dyDescent="0.25">
      <c r="A45" s="9" t="s">
        <v>35</v>
      </c>
      <c r="B45" s="31">
        <f>SUM('Transect#2'!AA20,'Transect#3'!AA17,'Transect#4'!AA10)</f>
        <v>19</v>
      </c>
      <c r="C45" s="28">
        <f t="shared" si="1"/>
        <v>1.2751677852348992E-3</v>
      </c>
    </row>
    <row r="46" spans="1:3" x14ac:dyDescent="0.25">
      <c r="A46" s="9" t="s">
        <v>80</v>
      </c>
      <c r="B46" s="31">
        <f>SUM('Transect#6'!AA9)</f>
        <v>18</v>
      </c>
      <c r="C46" s="28">
        <f t="shared" si="1"/>
        <v>1.2080536912751677E-3</v>
      </c>
    </row>
    <row r="47" spans="1:3" x14ac:dyDescent="0.25">
      <c r="A47" s="9" t="s">
        <v>7</v>
      </c>
      <c r="B47" s="32">
        <f>SUM('Transect#1'!AA19,'Transect#5'!AA14)</f>
        <v>17</v>
      </c>
      <c r="C47" s="28">
        <f t="shared" si="1"/>
        <v>1.1409395973154361E-3</v>
      </c>
    </row>
    <row r="48" spans="1:3" x14ac:dyDescent="0.25">
      <c r="A48" s="9" t="s">
        <v>48</v>
      </c>
      <c r="B48" s="31">
        <f>SUM('Transect#3'!AA11)</f>
        <v>16</v>
      </c>
      <c r="C48" s="28">
        <f t="shared" si="1"/>
        <v>1.0738255033557046E-3</v>
      </c>
    </row>
    <row r="49" spans="1:3" x14ac:dyDescent="0.25">
      <c r="A49" s="9" t="s">
        <v>62</v>
      </c>
      <c r="B49" s="31">
        <f>SUM('Transect#4'!AA8)</f>
        <v>15</v>
      </c>
      <c r="C49" s="28">
        <f t="shared" si="1"/>
        <v>1.0067114093959733E-3</v>
      </c>
    </row>
    <row r="50" spans="1:3" x14ac:dyDescent="0.25">
      <c r="A50" s="7" t="s">
        <v>21</v>
      </c>
      <c r="B50" s="31">
        <f>SUM('Transect#1'!AA16)</f>
        <v>10</v>
      </c>
      <c r="C50" s="28">
        <f t="shared" si="1"/>
        <v>6.711409395973154E-4</v>
      </c>
    </row>
    <row r="51" spans="1:3" x14ac:dyDescent="0.25">
      <c r="A51" s="9" t="s">
        <v>66</v>
      </c>
      <c r="B51" s="32">
        <f>SUM('Transect#5'!AA16)</f>
        <v>9</v>
      </c>
      <c r="C51" s="28">
        <f t="shared" si="1"/>
        <v>6.0402684563758385E-4</v>
      </c>
    </row>
    <row r="52" spans="1:3" x14ac:dyDescent="0.25">
      <c r="A52" s="2" t="s">
        <v>9</v>
      </c>
      <c r="B52" s="32">
        <f>SUM('Transect#1'!AA17)</f>
        <v>9</v>
      </c>
      <c r="C52" s="28">
        <f t="shared" si="1"/>
        <v>6.0402684563758385E-4</v>
      </c>
    </row>
    <row r="53" spans="1:3" x14ac:dyDescent="0.25">
      <c r="A53" s="9" t="s">
        <v>75</v>
      </c>
      <c r="B53" s="32">
        <f>SUM('Transect#6'!AA11)</f>
        <v>7</v>
      </c>
      <c r="C53" s="28">
        <f t="shared" si="1"/>
        <v>4.697986577181208E-4</v>
      </c>
    </row>
    <row r="54" spans="1:3" x14ac:dyDescent="0.25">
      <c r="A54" s="9" t="s">
        <v>77</v>
      </c>
      <c r="B54" s="31">
        <f>SUM('Transect#6'!AA12)</f>
        <v>7</v>
      </c>
      <c r="C54" s="28">
        <f t="shared" si="1"/>
        <v>4.697986577181208E-4</v>
      </c>
    </row>
    <row r="55" spans="1:3" x14ac:dyDescent="0.25">
      <c r="A55" s="9" t="s">
        <v>29</v>
      </c>
      <c r="B55" s="31">
        <f>SUM('Transect#2'!AA18,'Transect#3'!AA23,'Transect#4'!AA16)</f>
        <v>5</v>
      </c>
      <c r="C55" s="28">
        <f t="shared" si="1"/>
        <v>3.355704697986577E-4</v>
      </c>
    </row>
    <row r="56" spans="1:3" x14ac:dyDescent="0.25">
      <c r="A56" s="2" t="s">
        <v>18</v>
      </c>
      <c r="B56" s="31">
        <f>SUM('Transect#1'!AA20)</f>
        <v>5</v>
      </c>
      <c r="C56" s="28">
        <f t="shared" si="1"/>
        <v>3.355704697986577E-4</v>
      </c>
    </row>
    <row r="57" spans="1:3" x14ac:dyDescent="0.25">
      <c r="A57" s="2" t="s">
        <v>44</v>
      </c>
      <c r="B57" s="32">
        <f>SUM('Transect#3'!AA18)</f>
        <v>4</v>
      </c>
      <c r="C57" s="28">
        <f t="shared" si="1"/>
        <v>2.6845637583892615E-4</v>
      </c>
    </row>
    <row r="58" spans="1:3" x14ac:dyDescent="0.25">
      <c r="A58" s="9" t="s">
        <v>40</v>
      </c>
      <c r="B58" s="31">
        <f>SUM('Transect#2'!AA21,'Transect#5'!AA20)</f>
        <v>4</v>
      </c>
      <c r="C58" s="28">
        <f t="shared" si="1"/>
        <v>2.6845637583892615E-4</v>
      </c>
    </row>
    <row r="59" spans="1:3" x14ac:dyDescent="0.25">
      <c r="A59" s="10" t="s">
        <v>74</v>
      </c>
      <c r="B59" s="32">
        <f>SUM('Transect#6'!AA15)</f>
        <v>3</v>
      </c>
      <c r="C59" s="28">
        <f t="shared" si="1"/>
        <v>2.0134228187919463E-4</v>
      </c>
    </row>
    <row r="60" spans="1:3" x14ac:dyDescent="0.25">
      <c r="A60" s="9" t="s">
        <v>63</v>
      </c>
      <c r="B60" s="31">
        <f>SUM('Transect#4'!AA12)</f>
        <v>3</v>
      </c>
      <c r="C60" s="28">
        <f t="shared" si="1"/>
        <v>2.0134228187919463E-4</v>
      </c>
    </row>
    <row r="61" spans="1:3" x14ac:dyDescent="0.25">
      <c r="A61" s="10" t="s">
        <v>65</v>
      </c>
      <c r="B61" s="32">
        <f>SUM('Transect#5'!AA18)</f>
        <v>2</v>
      </c>
      <c r="C61" s="28">
        <f t="shared" si="1"/>
        <v>1.3422818791946307E-4</v>
      </c>
    </row>
    <row r="62" spans="1:3" x14ac:dyDescent="0.25">
      <c r="A62" s="9" t="s">
        <v>60</v>
      </c>
      <c r="B62" s="32">
        <f>SUM('Transect#4'!AA13)</f>
        <v>2</v>
      </c>
      <c r="C62" s="28">
        <f t="shared" si="1"/>
        <v>1.3422818791946307E-4</v>
      </c>
    </row>
    <row r="63" spans="1:3" x14ac:dyDescent="0.25">
      <c r="A63" s="2" t="s">
        <v>42</v>
      </c>
      <c r="B63" s="32">
        <f>SUM('Transect#3'!AA19)</f>
        <v>2</v>
      </c>
      <c r="C63" s="28">
        <f t="shared" si="1"/>
        <v>1.3422818791946307E-4</v>
      </c>
    </row>
    <row r="64" spans="1:3" x14ac:dyDescent="0.25">
      <c r="A64" s="2" t="s">
        <v>43</v>
      </c>
      <c r="B64" s="32">
        <f>SUM('Transect#3'!AA20)</f>
        <v>2</v>
      </c>
      <c r="C64" s="28">
        <f t="shared" si="1"/>
        <v>1.3422818791946307E-4</v>
      </c>
    </row>
    <row r="65" spans="1:3" x14ac:dyDescent="0.25">
      <c r="A65" s="2" t="s">
        <v>6</v>
      </c>
      <c r="B65" s="32">
        <f>SUM('Transect#1'!AA21,'Transect#5'!AA21)</f>
        <v>2</v>
      </c>
      <c r="C65" s="28">
        <f t="shared" si="1"/>
        <v>1.3422818791946307E-4</v>
      </c>
    </row>
    <row r="66" spans="1:3" x14ac:dyDescent="0.25">
      <c r="A66" s="9" t="s">
        <v>25</v>
      </c>
      <c r="B66" s="32">
        <f>SUM('Transect#1'!AA22,'Transect#5'!AA22)</f>
        <v>2</v>
      </c>
      <c r="C66" s="28">
        <f t="shared" ref="C66:C79" si="2">B66/14900</f>
        <v>1.3422818791946307E-4</v>
      </c>
    </row>
    <row r="67" spans="1:3" x14ac:dyDescent="0.25">
      <c r="A67" s="9" t="s">
        <v>46</v>
      </c>
      <c r="B67" s="31">
        <f>SUM('Transect#3'!AA21)</f>
        <v>2</v>
      </c>
      <c r="C67" s="28">
        <f t="shared" si="2"/>
        <v>1.3422818791946307E-4</v>
      </c>
    </row>
    <row r="68" spans="1:3" x14ac:dyDescent="0.25">
      <c r="A68" s="9" t="s">
        <v>47</v>
      </c>
      <c r="B68" s="31">
        <f>SUM('Transect#3'!AA22)</f>
        <v>2</v>
      </c>
      <c r="C68" s="28">
        <f t="shared" si="2"/>
        <v>1.3422818791946307E-4</v>
      </c>
    </row>
    <row r="69" spans="1:3" x14ac:dyDescent="0.25">
      <c r="A69" s="9" t="s">
        <v>32</v>
      </c>
      <c r="B69" s="31">
        <f>SUM('Transect#7'!AA6)</f>
        <v>1</v>
      </c>
      <c r="C69" s="28">
        <f t="shared" si="2"/>
        <v>6.7114093959731537E-5</v>
      </c>
    </row>
    <row r="70" spans="1:3" x14ac:dyDescent="0.25">
      <c r="A70" s="9" t="s">
        <v>81</v>
      </c>
      <c r="B70" s="31">
        <f>SUM('Transect#7'!AA6)</f>
        <v>1</v>
      </c>
      <c r="C70" s="28">
        <f t="shared" si="2"/>
        <v>6.7114093959731537E-5</v>
      </c>
    </row>
    <row r="71" spans="1:3" x14ac:dyDescent="0.25">
      <c r="A71" s="9" t="s">
        <v>79</v>
      </c>
      <c r="B71" s="31">
        <f>SUM('Transect#6'!AA17)</f>
        <v>1</v>
      </c>
      <c r="C71" s="28">
        <f t="shared" si="2"/>
        <v>6.7114093959731537E-5</v>
      </c>
    </row>
    <row r="72" spans="1:3" x14ac:dyDescent="0.25">
      <c r="A72" s="9" t="s">
        <v>49</v>
      </c>
      <c r="B72" s="31">
        <f>SUM('Transect#3'!AA24)</f>
        <v>1</v>
      </c>
      <c r="C72" s="28">
        <f t="shared" si="2"/>
        <v>6.7114093959731537E-5</v>
      </c>
    </row>
    <row r="73" spans="1:3" x14ac:dyDescent="0.25">
      <c r="A73" s="9" t="s">
        <v>36</v>
      </c>
      <c r="B73" s="31">
        <f>SUM('Transect#2'!AA23)</f>
        <v>1</v>
      </c>
      <c r="C73" s="28">
        <f t="shared" si="2"/>
        <v>6.7114093959731537E-5</v>
      </c>
    </row>
    <row r="74" spans="1:3" x14ac:dyDescent="0.25">
      <c r="A74" s="7" t="s">
        <v>19</v>
      </c>
      <c r="B74" s="31">
        <f>SUM('Transect#1'!AA22)</f>
        <v>1</v>
      </c>
      <c r="C74" s="28">
        <f t="shared" si="2"/>
        <v>6.7114093959731537E-5</v>
      </c>
    </row>
    <row r="75" spans="1:3" x14ac:dyDescent="0.25">
      <c r="A75" s="9" t="s">
        <v>56</v>
      </c>
      <c r="B75" s="31">
        <f>SUM('Transect#3'!AA26)</f>
        <v>1</v>
      </c>
      <c r="C75" s="28">
        <f t="shared" si="2"/>
        <v>6.7114093959731537E-5</v>
      </c>
    </row>
    <row r="76" spans="1:3" x14ac:dyDescent="0.25">
      <c r="A76" s="9" t="s">
        <v>57</v>
      </c>
      <c r="B76" s="31">
        <f>SUM('Transect#3'!AA27)</f>
        <v>1</v>
      </c>
      <c r="C76" s="28">
        <f t="shared" si="2"/>
        <v>6.7114093959731537E-5</v>
      </c>
    </row>
    <row r="77" spans="1:3" x14ac:dyDescent="0.25">
      <c r="A77" s="9" t="s">
        <v>39</v>
      </c>
      <c r="B77" s="31">
        <f>SUM('Transect#2'!AA24)</f>
        <v>1</v>
      </c>
      <c r="C77" s="28">
        <f t="shared" si="2"/>
        <v>6.7114093959731537E-5</v>
      </c>
    </row>
    <row r="78" spans="1:3" x14ac:dyDescent="0.25">
      <c r="A78" s="9" t="s">
        <v>58</v>
      </c>
      <c r="B78" s="31">
        <f>SUM('Transect#3'!AA28)</f>
        <v>1</v>
      </c>
      <c r="C78" s="28">
        <f t="shared" si="2"/>
        <v>6.7114093959731537E-5</v>
      </c>
    </row>
    <row r="79" spans="1:3" x14ac:dyDescent="0.25">
      <c r="A79" s="9" t="s">
        <v>59</v>
      </c>
      <c r="B79" s="31">
        <f>SUM('Transect#3'!AA29)</f>
        <v>1</v>
      </c>
      <c r="C79" s="28">
        <f t="shared" si="2"/>
        <v>6.7114093959731537E-5</v>
      </c>
    </row>
    <row r="81" spans="1:3" x14ac:dyDescent="0.25">
      <c r="A81" s="34" t="s">
        <v>87</v>
      </c>
      <c r="B81" s="33">
        <f>SUM(B2:B79)</f>
        <v>12619</v>
      </c>
      <c r="C81" s="23">
        <f>SUM(C2:C79)</f>
        <v>0.84691275167785218</v>
      </c>
    </row>
  </sheetData>
  <sortState ref="A2:C79">
    <sortCondition descending="1" ref="C2:C79"/>
    <sortCondition ref="A2:A79"/>
  </sortState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Transect#1</vt:lpstr>
      <vt:lpstr>Transect#2</vt:lpstr>
      <vt:lpstr>Transect#3</vt:lpstr>
      <vt:lpstr>Transect#4</vt:lpstr>
      <vt:lpstr>Transect#5</vt:lpstr>
      <vt:lpstr>Transect#6</vt:lpstr>
      <vt:lpstr>Transect#7</vt:lpstr>
      <vt:lpstr>CombinedOccurrence</vt:lpstr>
      <vt:lpstr>CombinedCover</vt:lpstr>
      <vt:lpstr>Graphs</vt:lpstr>
    </vt:vector>
  </TitlesOfParts>
  <Company>Western Oregon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Editor</dc:creator>
  <cp:lastModifiedBy>Editor</cp:lastModifiedBy>
  <cp:lastPrinted>2022-11-26T18:18:10Z</cp:lastPrinted>
  <dcterms:created xsi:type="dcterms:W3CDTF">2022-11-15T16:47:14Z</dcterms:created>
  <dcterms:modified xsi:type="dcterms:W3CDTF">2022-11-29T14:55:12Z</dcterms:modified>
</cp:coreProperties>
</file>